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<sst xmlns="http://schemas.openxmlformats.org/spreadsheetml/2006/main" count="405" uniqueCount="175">
  <si>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</si>
  <si>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</si>
  <si>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</si>
  <si>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</si>
  <si>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</si>
  <si>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</si>
  <si>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</si>
  <si>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</si>
  <si>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</si>
  <si>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</si>
  <si>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</si>
  <si>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</si>
  <si>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</si>
  <si>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</si>
  <si>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</si>
  <si>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</si>
  <si>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</si>
  <si>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</si>
  <si>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</si>
  <si>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</si>
  <si>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</si>
  <si>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</si>
  <si>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</si>
  <si>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</si>
  <si>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</si>
  <si>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</si>
  <si>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</si>
  <si>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</si>
  <si>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</si>
  <si>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</si>
  <si>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</si>
  <si>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</si>
  <si>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</si>
  <si>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</si>
  <si>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</si>
  <si>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</si>
  <si>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</si>
  <si>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</si>
  <si>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</si>
  <si>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</si>
  <si>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</si>
  <si>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</si>
  <si>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</si>
  <si>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</si>
  <si>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</si>
  <si>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</si>
  <si>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</si>
  <si>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</si>
  <si>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</si>
  <si>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</si>
  <si>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</si>
  <si>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</si>
  <si>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</si>
  <si>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</si>
  <si>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</si>
  <si>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</si>
  <si>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</si>
  <si>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</si>
  <si>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</si>
  <si>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</si>
  <si>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</si>
  <si>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</si>
  <si>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</si>
  <si>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</si>
  <si>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</si>
  <si>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</si>
  <si>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</si>
  <si>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</si>
  <si>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</si>
  <si>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</si>
  <si>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</si>
  <si>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</si>
  <si>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</si>
  <si>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</si>
  <si>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</si>
  <si>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</si>
  <si>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</si>
  <si>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</si>
  <si>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</si>
  <si>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</si>
  <si>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</si>
  <si>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</si>
  <si>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</si>
  <si>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</si>
  <si>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</si>
  <si>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</si>
  <si>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</si>
  <si>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</si>
  <si>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</si>
  <si>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</si>
  <si>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</si>
  <si>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</si>
  <si>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</si>
  <si>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</si>
  <si>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</si>
  <si>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</si>
  <si>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</si>
  <si>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</si>
  <si>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</si>
  <si>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</si>
  <si>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</si>
  <si>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</si>
  <si>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</si>
  <si>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</si>
  <si>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</si>
  <si>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</si>
  <si>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</si>
  <si>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</si>
  <si>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</si>
  <si>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</si>
  <si>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</si>
  <si>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</si>
  <si>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</si>
  <si>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</si>
  <si>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</si>
  <si>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</si>
  <si>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</si>
  <si>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</si>
  <si>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</si>
  <si>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</si>
  <si>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</si>
  <si>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</si>
  <si>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</si>
  <si>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</si>
  <si>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</si>
  <si>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</si>
  <si>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</si>
  <si>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</si>
  <si>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</si>
  <si>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</si>
  <si>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</si>
  <si>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</si>
  <si>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</si>
  <si>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</si>
  <si>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</si>
  <si>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</si>
  <si>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</si>
  <si>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</si>
  <si>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</si>
  <si>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</si>
  <si>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</si>
  <si>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</si>
  <si>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</si>
  <si>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</si>
  <si>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</si>
  <si>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</si>
  <si>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</si>
  <si>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</si>
  <si>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</si>
  <si>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</si>
  <si>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</si>
  <si>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</si>
  <si>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</si>
  <si>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</si>
  <si>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</si>
  <si>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</si>
  <si>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</si>
  <si>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</si>
  <si>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</si>
  <si>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</si>
  <si>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</si>
  <si>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</si>
  <si>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</si>
  <si>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</si>
  <si>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</si>
  <si>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</si>
  <si>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</si>
  <si>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</si>
  <si>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</si>
  <si>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</si>
  <si>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</si>
  <si>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</si>
  <si>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</si>
  <si>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Osnovna škola fra Pavla Vučkovića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</si>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</sst>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5" xfId="0" applyNumberFormat="1" applyFont="1" applyFill="1" applyBorder="1" applyAlignment="1" applyProtection="1">
      <alignment vertical="center" wrapText="1"/>
      <protection/>
    </xf>
    <xf numFmtId="0" fontId="36" fillId="2" borderId="26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7" xfId="0" applyNumberFormat="1" applyFont="1" applyFill="1" applyBorder="1" applyAlignment="1" applyProtection="1">
      <alignment wrapText="1"/>
      <protection/>
    </xf>
    <xf numFmtId="0" fontId="39" fillId="13" borderId="27" xfId="0" applyNumberFormat="1" applyFont="1" applyFill="1" applyBorder="1" applyAlignment="1" applyProtection="1">
      <alignment wrapText="1"/>
      <protection/>
    </xf>
    <xf numFmtId="0" fontId="39" fillId="0" borderId="27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42" fillId="0" borderId="27" xfId="0" applyFont="1" applyFill="1" applyBorder="1" applyAlignment="1">
      <alignment wrapText="1"/>
    </xf>
    <xf numFmtId="0" fontId="39" fillId="51" borderId="27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vertical="center" wrapText="1"/>
      <protection/>
    </xf>
    <xf numFmtId="0" fontId="39" fillId="4" borderId="3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9" fillId="4" borderId="33" xfId="85" applyNumberFormat="1" applyFont="1" applyBorder="1" applyAlignment="1" applyProtection="1">
      <alignment vertical="center"/>
      <protection/>
    </xf>
    <xf numFmtId="0" fontId="39" fillId="4" borderId="33" xfId="85" applyNumberFormat="1" applyFont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0" fillId="35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6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right" wrapText="1"/>
    </xf>
    <xf numFmtId="1" fontId="17" fillId="0" borderId="37" xfId="0" applyNumberFormat="1" applyFont="1" applyBorder="1" applyAlignment="1">
      <alignment wrapText="1"/>
    </xf>
    <xf numFmtId="1" fontId="17" fillId="0" borderId="38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wrapText="1"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35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9" fillId="4" borderId="48" xfId="85" applyNumberFormat="1" applyFont="1" applyBorder="1" applyAlignment="1" applyProtection="1">
      <alignment horizontal="center" vertical="center"/>
      <protection/>
    </xf>
    <xf numFmtId="0" fontId="48" fillId="4" borderId="49" xfId="85" applyNumberFormat="1" applyFont="1" applyBorder="1" applyAlignment="1" applyProtection="1">
      <alignment vertical="center" wrapText="1"/>
      <protection/>
    </xf>
    <xf numFmtId="0" fontId="39" fillId="4" borderId="50" xfId="85" applyNumberFormat="1" applyFont="1" applyBorder="1" applyAlignment="1" applyProtection="1">
      <alignment horizontal="right" vertical="center"/>
      <protection/>
    </xf>
    <xf numFmtId="0" fontId="34" fillId="0" borderId="37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right" vertical="center" wrapText="1"/>
      <protection/>
    </xf>
    <xf numFmtId="0" fontId="40" fillId="35" borderId="53" xfId="0" applyNumberFormat="1" applyFont="1" applyFill="1" applyBorder="1" applyAlignment="1" applyProtection="1">
      <alignment horizontal="center" vertical="center" wrapText="1"/>
      <protection/>
    </xf>
    <xf numFmtId="0" fontId="40" fillId="35" borderId="54" xfId="0" applyNumberFormat="1" applyFont="1" applyFill="1" applyBorder="1" applyAlignment="1" applyProtection="1">
      <alignment horizontal="center" vertical="center" wrapText="1"/>
      <protection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0" borderId="64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5" borderId="66" xfId="0" applyNumberFormat="1" applyFont="1" applyFill="1" applyBorder="1" applyAlignment="1" applyProtection="1">
      <alignment/>
      <protection/>
    </xf>
    <xf numFmtId="4" fontId="39" fillId="50" borderId="30" xfId="0" applyNumberFormat="1" applyFont="1" applyFill="1" applyBorder="1" applyAlignment="1" applyProtection="1">
      <alignment/>
      <protection/>
    </xf>
    <xf numFmtId="4" fontId="39" fillId="50" borderId="67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13" borderId="30" xfId="0" applyNumberFormat="1" applyFont="1" applyFill="1" applyBorder="1" applyAlignment="1" applyProtection="1">
      <alignment/>
      <protection/>
    </xf>
    <xf numFmtId="4" fontId="39" fillId="13" borderId="67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/>
      <protection/>
    </xf>
    <xf numFmtId="4" fontId="39" fillId="0" borderId="67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41" fillId="49" borderId="30" xfId="0" applyNumberFormat="1" applyFont="1" applyFill="1" applyBorder="1" applyAlignment="1" applyProtection="1">
      <alignment/>
      <protection/>
    </xf>
    <xf numFmtId="4" fontId="34" fillId="5" borderId="61" xfId="0" applyNumberFormat="1" applyFont="1" applyFill="1" applyBorder="1" applyAlignment="1" applyProtection="1">
      <alignment/>
      <protection/>
    </xf>
    <xf numFmtId="4" fontId="42" fillId="49" borderId="30" xfId="0" applyNumberFormat="1" applyFont="1" applyFill="1" applyBorder="1" applyAlignment="1" applyProtection="1">
      <alignment/>
      <protection/>
    </xf>
    <xf numFmtId="4" fontId="34" fillId="52" borderId="30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2" borderId="31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5" borderId="66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0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0" fontId="41" fillId="0" borderId="27" xfId="0" applyNumberFormat="1" applyFont="1" applyFill="1" applyBorder="1" applyAlignment="1" applyProtection="1">
      <alignment wrapText="1"/>
      <protection/>
    </xf>
    <xf numFmtId="4" fontId="41" fillId="5" borderId="66" xfId="0" applyNumberFormat="1" applyFont="1" applyFill="1" applyBorder="1" applyAlignment="1" applyProtection="1">
      <alignment/>
      <protection/>
    </xf>
    <xf numFmtId="4" fontId="41" fillId="0" borderId="30" xfId="0" applyNumberFormat="1" applyFont="1" applyFill="1" applyBorder="1" applyAlignment="1" applyProtection="1">
      <alignment/>
      <protection/>
    </xf>
    <xf numFmtId="4" fontId="41" fillId="0" borderId="67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7" xfId="0" applyNumberFormat="1" applyFont="1" applyFill="1" applyBorder="1" applyAlignment="1" applyProtection="1">
      <alignment wrapText="1"/>
      <protection/>
    </xf>
    <xf numFmtId="4" fontId="42" fillId="5" borderId="61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42" fillId="52" borderId="67" xfId="0" applyNumberFormat="1" applyFont="1" applyFill="1" applyBorder="1" applyAlignment="1" applyProtection="1">
      <alignment/>
      <protection/>
    </xf>
    <xf numFmtId="4" fontId="42" fillId="52" borderId="31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/>
    </xf>
    <xf numFmtId="4" fontId="17" fillId="0" borderId="63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71" xfId="0" applyNumberFormat="1" applyFont="1" applyBorder="1" applyAlignment="1">
      <alignment horizontal="right" vertical="center" wrapText="1"/>
    </xf>
    <xf numFmtId="4" fontId="17" fillId="0" borderId="72" xfId="0" applyNumberFormat="1" applyFont="1" applyBorder="1" applyAlignment="1">
      <alignment horizontal="right" vertical="center" wrapText="1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39" fillId="5" borderId="85" xfId="0" applyNumberFormat="1" applyFont="1" applyFill="1" applyBorder="1" applyAlignment="1" applyProtection="1">
      <alignment/>
      <protection/>
    </xf>
    <xf numFmtId="4" fontId="39" fillId="5" borderId="29" xfId="0" applyNumberFormat="1" applyFont="1" applyFill="1" applyBorder="1" applyAlignment="1" applyProtection="1">
      <alignment/>
      <protection/>
    </xf>
    <xf numFmtId="4" fontId="34" fillId="53" borderId="29" xfId="0" applyNumberFormat="1" applyFont="1" applyFill="1" applyBorder="1" applyAlignment="1" applyProtection="1">
      <alignment/>
      <protection/>
    </xf>
    <xf numFmtId="4" fontId="39" fillId="53" borderId="29" xfId="0" applyNumberFormat="1" applyFont="1" applyFill="1" applyBorder="1" applyAlignment="1" applyProtection="1">
      <alignment/>
      <protection/>
    </xf>
    <xf numFmtId="4" fontId="41" fillId="5" borderId="29" xfId="0" applyNumberFormat="1" applyFont="1" applyFill="1" applyBorder="1" applyAlignment="1" applyProtection="1">
      <alignment/>
      <protection/>
    </xf>
    <xf numFmtId="4" fontId="41" fillId="53" borderId="29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4" fontId="34" fillId="5" borderId="86" xfId="0" applyNumberFormat="1" applyFont="1" applyFill="1" applyBorder="1" applyAlignment="1" applyProtection="1">
      <alignment/>
      <protection/>
    </xf>
    <xf numFmtId="4" fontId="34" fillId="0" borderId="41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 applyProtection="1">
      <alignment/>
      <protection/>
    </xf>
    <xf numFmtId="4" fontId="34" fillId="0" borderId="89" xfId="0" applyNumberFormat="1" applyFont="1" applyFill="1" applyBorder="1" applyAlignment="1" applyProtection="1">
      <alignment/>
      <protection/>
    </xf>
    <xf numFmtId="0" fontId="32" fillId="2" borderId="90" xfId="0" applyNumberFormat="1" applyFont="1" applyFill="1" applyBorder="1" applyAlignment="1" applyProtection="1">
      <alignment vertical="center" wrapText="1"/>
      <protection/>
    </xf>
    <xf numFmtId="0" fontId="32" fillId="2" borderId="91" xfId="0" applyNumberFormat="1" applyFont="1" applyFill="1" applyBorder="1" applyAlignment="1" applyProtection="1">
      <alignment vertical="center" wrapText="1"/>
      <protection/>
    </xf>
    <xf numFmtId="4" fontId="39" fillId="0" borderId="92" xfId="0" applyNumberFormat="1" applyFont="1" applyFill="1" applyBorder="1" applyAlignment="1" applyProtection="1">
      <alignment/>
      <protection/>
    </xf>
    <xf numFmtId="49" fontId="39" fillId="50" borderId="37" xfId="0" applyNumberFormat="1" applyFont="1" applyFill="1" applyBorder="1" applyAlignment="1" applyProtection="1">
      <alignment horizontal="left"/>
      <protection/>
    </xf>
    <xf numFmtId="0" fontId="39" fillId="13" borderId="37" xfId="0" applyNumberFormat="1" applyFont="1" applyFill="1" applyBorder="1" applyAlignment="1" applyProtection="1">
      <alignment horizontal="left"/>
      <protection/>
    </xf>
    <xf numFmtId="0" fontId="39" fillId="0" borderId="37" xfId="0" applyNumberFormat="1" applyFont="1" applyFill="1" applyBorder="1" applyAlignment="1" applyProtection="1">
      <alignment horizontal="left"/>
      <protection/>
    </xf>
    <xf numFmtId="4" fontId="41" fillId="49" borderId="31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42" fillId="49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42" fillId="0" borderId="37" xfId="0" applyFont="1" applyFill="1" applyBorder="1" applyAlignment="1">
      <alignment horizontal="left" wrapText="1"/>
    </xf>
    <xf numFmtId="0" fontId="41" fillId="0" borderId="37" xfId="0" applyNumberFormat="1" applyFont="1" applyFill="1" applyBorder="1" applyAlignment="1" applyProtection="1">
      <alignment horizontal="left"/>
      <protection/>
    </xf>
    <xf numFmtId="0" fontId="42" fillId="0" borderId="37" xfId="0" applyNumberFormat="1" applyFont="1" applyFill="1" applyBorder="1" applyAlignment="1" applyProtection="1">
      <alignment horizontal="left"/>
      <protection/>
    </xf>
    <xf numFmtId="4" fontId="42" fillId="0" borderId="31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horizontal="center"/>
      <protection/>
    </xf>
    <xf numFmtId="0" fontId="34" fillId="0" borderId="37" xfId="0" applyNumberFormat="1" applyFont="1" applyFill="1" applyBorder="1" applyAlignment="1" applyProtection="1">
      <alignment horizontal="center"/>
      <protection/>
    </xf>
    <xf numFmtId="0" fontId="42" fillId="0" borderId="37" xfId="0" applyFont="1" applyFill="1" applyBorder="1" applyAlignment="1">
      <alignment horizontal="center" wrapText="1"/>
    </xf>
    <xf numFmtId="0" fontId="39" fillId="51" borderId="37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34" fillId="0" borderId="93" xfId="0" applyNumberFormat="1" applyFont="1" applyFill="1" applyBorder="1" applyAlignment="1" applyProtection="1">
      <alignment wrapText="1"/>
      <protection/>
    </xf>
    <xf numFmtId="4" fontId="34" fillId="5" borderId="40" xfId="0" applyNumberFormat="1" applyFont="1" applyFill="1" applyBorder="1" applyAlignment="1" applyProtection="1">
      <alignment/>
      <protection/>
    </xf>
    <xf numFmtId="4" fontId="34" fillId="0" borderId="9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4" fontId="18" fillId="0" borderId="60" xfId="0" applyNumberFormat="1" applyFont="1" applyBorder="1" applyAlignment="1">
      <alignment horizontal="right"/>
    </xf>
    <xf numFmtId="1" fontId="18" fillId="49" borderId="98" xfId="0" applyNumberFormat="1" applyFont="1" applyFill="1" applyBorder="1" applyAlignment="1">
      <alignment horizontal="center" vertical="top" wrapText="1"/>
    </xf>
    <xf numFmtId="1" fontId="18" fillId="49" borderId="34" xfId="0" applyNumberFormat="1" applyFont="1" applyFill="1" applyBorder="1" applyAlignment="1">
      <alignment horizontal="center" vertical="top" wrapText="1"/>
    </xf>
    <xf numFmtId="0" fontId="21" fillId="0" borderId="99" xfId="0" applyNumberFormat="1" applyFont="1" applyFill="1" applyBorder="1" applyAlignment="1" applyProtection="1" quotePrefix="1">
      <alignment horizontal="left" wrapText="1"/>
      <protection/>
    </xf>
    <xf numFmtId="0" fontId="28" fillId="0" borderId="99" xfId="0" applyNumberFormat="1" applyFont="1" applyFill="1" applyBorder="1" applyAlignment="1" applyProtection="1">
      <alignment wrapText="1"/>
      <protection/>
    </xf>
    <xf numFmtId="0" fontId="30" fillId="0" borderId="3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43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63" xfId="0" applyNumberFormat="1" applyFont="1" applyFill="1" applyBorder="1" applyAlignment="1" applyProtection="1">
      <alignment horizontal="center" vertical="center" wrapText="1"/>
      <protection/>
    </xf>
    <xf numFmtId="0" fontId="38" fillId="35" borderId="68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04" xfId="0" applyNumberFormat="1" applyFont="1" applyFill="1" applyBorder="1" applyAlignment="1" applyProtection="1">
      <alignment horizontal="center" vertical="center" wrapText="1"/>
      <protection/>
    </xf>
    <xf numFmtId="0" fontId="33" fillId="0" borderId="9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7" fillId="0" borderId="109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10" xfId="0" applyNumberFormat="1" applyFont="1" applyFill="1" applyBorder="1" applyAlignment="1" applyProtection="1">
      <alignment horizontal="center" vertical="center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8" fillId="35" borderId="112" xfId="0" applyNumberFormat="1" applyFont="1" applyFill="1" applyBorder="1" applyAlignment="1" applyProtection="1">
      <alignment horizontal="center" vertical="center" wrapText="1"/>
      <protection/>
    </xf>
    <xf numFmtId="0" fontId="38" fillId="35" borderId="113" xfId="0" applyNumberFormat="1" applyFont="1" applyFill="1" applyBorder="1" applyAlignment="1" applyProtection="1">
      <alignment horizontal="center" vertical="center" wrapText="1"/>
      <protection/>
    </xf>
    <xf numFmtId="0" fontId="38" fillId="35" borderId="114" xfId="0" applyNumberFormat="1" applyFont="1" applyFill="1" applyBorder="1" applyAlignment="1" applyProtection="1">
      <alignment horizontal="center" vertical="center" wrapText="1"/>
      <protection/>
    </xf>
    <xf numFmtId="0" fontId="38" fillId="35" borderId="115" xfId="0" applyNumberFormat="1" applyFont="1" applyFill="1" applyBorder="1" applyAlignment="1" applyProtection="1">
      <alignment horizontal="center" vertical="center" wrapText="1"/>
      <protection/>
    </xf>
    <xf numFmtId="0" fontId="38" fillId="35" borderId="116" xfId="0" applyNumberFormat="1" applyFont="1" applyFill="1" applyBorder="1" applyAlignment="1" applyProtection="1">
      <alignment horizontal="center" vertical="center" wrapText="1"/>
      <protection/>
    </xf>
    <xf numFmtId="0" fontId="39" fillId="5" borderId="117" xfId="0" applyNumberFormat="1" applyFont="1" applyFill="1" applyBorder="1" applyAlignment="1" applyProtection="1">
      <alignment horizontal="center" vertical="center" wrapText="1"/>
      <protection/>
    </xf>
    <xf numFmtId="0" fontId="39" fillId="5" borderId="107" xfId="0" applyNumberFormat="1" applyFont="1" applyFill="1" applyBorder="1" applyAlignment="1" applyProtection="1">
      <alignment horizontal="center" vertical="center" wrapText="1"/>
      <protection/>
    </xf>
    <xf numFmtId="0" fontId="39" fillId="0" borderId="85" xfId="0" applyNumberFormat="1" applyFont="1" applyFill="1" applyBorder="1" applyAlignment="1" applyProtection="1">
      <alignment horizontal="center"/>
      <protection/>
    </xf>
    <xf numFmtId="0" fontId="39" fillId="0" borderId="118" xfId="0" applyNumberFormat="1" applyFont="1" applyFill="1" applyBorder="1" applyAlignment="1" applyProtection="1">
      <alignment horizontal="center"/>
      <protection/>
    </xf>
    <xf numFmtId="0" fontId="37" fillId="0" borderId="119" xfId="0" applyNumberFormat="1" applyFont="1" applyFill="1" applyBorder="1" applyAlignment="1" applyProtection="1">
      <alignment horizontal="center" vertical="center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7" fillId="0" borderId="111" xfId="0" applyNumberFormat="1" applyFont="1" applyFill="1" applyBorder="1" applyAlignment="1" applyProtection="1">
      <alignment horizontal="center" vertical="center"/>
      <protection/>
    </xf>
    <xf numFmtId="0" fontId="50" fillId="2" borderId="98" xfId="0" applyNumberFormat="1" applyFont="1" applyFill="1" applyBorder="1" applyAlignment="1" applyProtection="1">
      <alignment horizontal="center" vertical="center" wrapText="1"/>
      <protection/>
    </xf>
    <xf numFmtId="0" fontId="50" fillId="2" borderId="120" xfId="0" applyNumberFormat="1" applyFont="1" applyFill="1" applyBorder="1" applyAlignment="1" applyProtection="1">
      <alignment horizontal="center" vertical="center" wrapText="1"/>
      <protection/>
    </xf>
    <xf numFmtId="0" fontId="50" fillId="2" borderId="34" xfId="0" applyNumberFormat="1" applyFont="1" applyFill="1" applyBorder="1" applyAlignment="1" applyProtection="1">
      <alignment horizontal="center" vertical="center" wrapText="1"/>
      <protection/>
    </xf>
    <xf numFmtId="0" fontId="50" fillId="2" borderId="121" xfId="0" applyNumberFormat="1" applyFont="1" applyFill="1" applyBorder="1" applyAlignment="1" applyProtection="1">
      <alignment horizontal="center" vertical="center" wrapText="1"/>
      <protection/>
    </xf>
    <xf numFmtId="0" fontId="50" fillId="2" borderId="107" xfId="0" applyNumberFormat="1" applyFont="1" applyFill="1" applyBorder="1" applyAlignment="1" applyProtection="1">
      <alignment horizontal="center" vertical="center" wrapText="1"/>
      <protection/>
    </xf>
    <xf numFmtId="0" fontId="50" fillId="2" borderId="122" xfId="0" applyNumberFormat="1" applyFont="1" applyFill="1" applyBorder="1" applyAlignment="1" applyProtection="1">
      <alignment horizontal="center" vertical="center" wrapText="1"/>
      <protection/>
    </xf>
    <xf numFmtId="0" fontId="33" fillId="0" borderId="123" xfId="0" applyNumberFormat="1" applyFont="1" applyFill="1" applyBorder="1" applyAlignment="1" applyProtection="1">
      <alignment horizontal="center" vertical="center"/>
      <protection/>
    </xf>
    <xf numFmtId="0" fontId="33" fillId="0" borderId="124" xfId="0" applyNumberFormat="1" applyFont="1" applyFill="1" applyBorder="1" applyAlignment="1" applyProtection="1">
      <alignment horizontal="center" vertical="center"/>
      <protection/>
    </xf>
    <xf numFmtId="0" fontId="39" fillId="5" borderId="119" xfId="0" applyNumberFormat="1" applyFont="1" applyFill="1" applyBorder="1" applyAlignment="1" applyProtection="1">
      <alignment horizontal="center" vertical="center" wrapText="1"/>
      <protection/>
    </xf>
    <xf numFmtId="0" fontId="39" fillId="5" borderId="125" xfId="0" applyNumberFormat="1" applyFont="1" applyFill="1" applyBorder="1" applyAlignment="1" applyProtection="1">
      <alignment horizontal="center" vertical="center" wrapText="1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4" fillId="0" borderId="86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94" xfId="0" applyNumberFormat="1" applyFont="1" applyFill="1" applyBorder="1" applyAlignment="1" applyProtection="1">
      <alignment horizontal="left" vertical="center" wrapText="1"/>
      <protection/>
    </xf>
    <xf numFmtId="0" fontId="49" fillId="6" borderId="126" xfId="0" applyNumberFormat="1" applyFont="1" applyFill="1" applyBorder="1" applyAlignment="1" applyProtection="1">
      <alignment horizontal="center" vertical="center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H13" sqref="H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7" t="s">
        <v>114</v>
      </c>
      <c r="B1" s="237"/>
      <c r="C1" s="237"/>
      <c r="D1" s="237"/>
      <c r="E1" s="237"/>
      <c r="F1" s="237"/>
      <c r="G1" s="237"/>
      <c r="H1" s="237"/>
    </row>
    <row r="2" spans="1:8" ht="34.5" customHeight="1">
      <c r="A2" s="238" t="s">
        <v>173</v>
      </c>
      <c r="B2" s="238"/>
      <c r="C2" s="238"/>
      <c r="D2" s="238"/>
      <c r="E2" s="238"/>
      <c r="F2" s="238"/>
      <c r="G2" s="238"/>
      <c r="H2" s="238"/>
    </row>
    <row r="3" spans="1:8" ht="18">
      <c r="A3" s="238" t="s">
        <v>115</v>
      </c>
      <c r="B3" s="238"/>
      <c r="C3" s="238"/>
      <c r="D3" s="238"/>
      <c r="E3" s="238"/>
      <c r="F3" s="238"/>
      <c r="G3" s="238"/>
      <c r="H3" s="238"/>
    </row>
    <row r="4" spans="1:8" ht="36.75" customHeight="1">
      <c r="A4" s="237" t="s">
        <v>140</v>
      </c>
      <c r="B4" s="237"/>
      <c r="C4" s="237"/>
      <c r="D4" s="237"/>
      <c r="E4" s="237"/>
      <c r="F4" s="237"/>
      <c r="G4" s="237"/>
      <c r="H4" s="237"/>
    </row>
    <row r="5" spans="1:8" s="45" customFormat="1" ht="26.25" customHeight="1">
      <c r="A5" s="237" t="s">
        <v>29</v>
      </c>
      <c r="B5" s="237"/>
      <c r="C5" s="237"/>
      <c r="D5" s="237"/>
      <c r="E5" s="237"/>
      <c r="F5" s="237"/>
      <c r="G5" s="245"/>
      <c r="H5" s="245"/>
    </row>
    <row r="6" spans="1:8" ht="25.5" customHeight="1">
      <c r="A6" s="237"/>
      <c r="B6" s="237"/>
      <c r="C6" s="237"/>
      <c r="D6" s="237"/>
      <c r="E6" s="237"/>
      <c r="F6" s="237"/>
      <c r="G6" s="237"/>
      <c r="H6" s="240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43" t="s">
        <v>30</v>
      </c>
      <c r="B9" s="242"/>
      <c r="C9" s="242"/>
      <c r="D9" s="242"/>
      <c r="E9" s="244"/>
      <c r="F9" s="135">
        <v>8258122.93</v>
      </c>
      <c r="G9" s="135">
        <v>8189802.06</v>
      </c>
      <c r="H9" s="135">
        <v>8252524.5</v>
      </c>
      <c r="I9" s="63"/>
    </row>
    <row r="10" spans="1:8" ht="22.5" customHeight="1">
      <c r="A10" s="243" t="s">
        <v>0</v>
      </c>
      <c r="B10" s="242"/>
      <c r="C10" s="242"/>
      <c r="D10" s="242"/>
      <c r="E10" s="244"/>
      <c r="F10" s="136">
        <v>8258122.93</v>
      </c>
      <c r="G10" s="136">
        <v>8189802.06</v>
      </c>
      <c r="H10" s="136">
        <v>8252524.5</v>
      </c>
    </row>
    <row r="11" spans="1:8" ht="22.5" customHeight="1">
      <c r="A11" s="246" t="s">
        <v>32</v>
      </c>
      <c r="B11" s="244"/>
      <c r="C11" s="244"/>
      <c r="D11" s="244"/>
      <c r="E11" s="244"/>
      <c r="F11" s="136"/>
      <c r="G11" s="136"/>
      <c r="H11" s="136"/>
    </row>
    <row r="12" spans="1:8" ht="22.5" customHeight="1">
      <c r="A12" s="64" t="s">
        <v>31</v>
      </c>
      <c r="B12" s="55"/>
      <c r="C12" s="55"/>
      <c r="D12" s="55"/>
      <c r="E12" s="55"/>
      <c r="F12" s="136">
        <v>8258122.93</v>
      </c>
      <c r="G12" s="136">
        <v>8189802.06</v>
      </c>
      <c r="H12" s="136">
        <v>8252524.5</v>
      </c>
    </row>
    <row r="13" spans="1:8" ht="22.5" customHeight="1">
      <c r="A13" s="241" t="s">
        <v>1</v>
      </c>
      <c r="B13" s="242"/>
      <c r="C13" s="242"/>
      <c r="D13" s="242"/>
      <c r="E13" s="247"/>
      <c r="F13" s="135">
        <v>8038122.93</v>
      </c>
      <c r="G13" s="135">
        <v>7994802.06</v>
      </c>
      <c r="H13" s="135">
        <v>8057524.5</v>
      </c>
    </row>
    <row r="14" spans="1:8" ht="22.5" customHeight="1">
      <c r="A14" s="246" t="s">
        <v>2</v>
      </c>
      <c r="B14" s="244"/>
      <c r="C14" s="244"/>
      <c r="D14" s="244"/>
      <c r="E14" s="244"/>
      <c r="F14" s="135">
        <v>220000</v>
      </c>
      <c r="G14" s="135">
        <v>195000</v>
      </c>
      <c r="H14" s="135">
        <v>195000</v>
      </c>
    </row>
    <row r="15" spans="1:8" ht="22.5" customHeight="1">
      <c r="A15" s="241" t="s">
        <v>3</v>
      </c>
      <c r="B15" s="242"/>
      <c r="C15" s="242"/>
      <c r="D15" s="242"/>
      <c r="E15" s="242"/>
      <c r="F15" s="135">
        <f>+F9-F12</f>
        <v>0</v>
      </c>
      <c r="G15" s="135">
        <f>+G9-G12</f>
        <v>0</v>
      </c>
      <c r="H15" s="135">
        <f>+H9-H12</f>
        <v>0</v>
      </c>
    </row>
    <row r="16" spans="1:8" ht="25.5" customHeight="1">
      <c r="A16" s="237"/>
      <c r="B16" s="239"/>
      <c r="C16" s="239"/>
      <c r="D16" s="239"/>
      <c r="E16" s="239"/>
      <c r="F16" s="240"/>
      <c r="G16" s="240"/>
      <c r="H16" s="240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9" t="s">
        <v>4</v>
      </c>
      <c r="B18" s="250"/>
      <c r="C18" s="250"/>
      <c r="D18" s="250"/>
      <c r="E18" s="251"/>
      <c r="F18" s="137">
        <v>0</v>
      </c>
      <c r="G18" s="137">
        <v>0</v>
      </c>
      <c r="H18" s="135">
        <v>0</v>
      </c>
    </row>
    <row r="19" spans="1:8" s="40" customFormat="1" ht="25.5" customHeight="1">
      <c r="A19" s="248"/>
      <c r="B19" s="239"/>
      <c r="C19" s="239"/>
      <c r="D19" s="239"/>
      <c r="E19" s="239"/>
      <c r="F19" s="240"/>
      <c r="G19" s="240"/>
      <c r="H19" s="240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43" t="s">
        <v>5</v>
      </c>
      <c r="B21" s="242"/>
      <c r="C21" s="242"/>
      <c r="D21" s="242"/>
      <c r="E21" s="242"/>
      <c r="F21" s="136"/>
      <c r="G21" s="136"/>
      <c r="H21" s="136"/>
    </row>
    <row r="22" spans="1:8" s="40" customFormat="1" ht="22.5" customHeight="1">
      <c r="A22" s="243" t="s">
        <v>6</v>
      </c>
      <c r="B22" s="242"/>
      <c r="C22" s="242"/>
      <c r="D22" s="242"/>
      <c r="E22" s="242"/>
      <c r="F22" s="136"/>
      <c r="G22" s="136"/>
      <c r="H22" s="136"/>
    </row>
    <row r="23" spans="1:8" s="40" customFormat="1" ht="22.5" customHeight="1">
      <c r="A23" s="241" t="s">
        <v>7</v>
      </c>
      <c r="B23" s="242"/>
      <c r="C23" s="242"/>
      <c r="D23" s="242"/>
      <c r="E23" s="242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41" t="s">
        <v>8</v>
      </c>
      <c r="B25" s="242"/>
      <c r="C25" s="242"/>
      <c r="D25" s="242"/>
      <c r="E25" s="242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5:E25"/>
    <mergeCell ref="A21:E21"/>
    <mergeCell ref="A22:E22"/>
    <mergeCell ref="A23:E23"/>
    <mergeCell ref="A19:H19"/>
    <mergeCell ref="A2:H2"/>
    <mergeCell ref="A14:E14"/>
    <mergeCell ref="A9:E9"/>
    <mergeCell ref="A18:E18"/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B52">
      <selection activeCell="F50" sqref="F50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113"/>
      <c r="B2" s="113"/>
      <c r="C2" s="238" t="s">
        <v>173</v>
      </c>
      <c r="D2" s="238"/>
      <c r="E2" s="238"/>
      <c r="F2" s="238"/>
      <c r="G2" s="238"/>
      <c r="H2" s="238"/>
      <c r="I2" s="238"/>
      <c r="J2" s="238"/>
      <c r="K2" s="238"/>
      <c r="L2" s="113"/>
      <c r="M2" s="113"/>
    </row>
    <row r="3" spans="1:13" ht="24" customHeight="1">
      <c r="A3" s="113"/>
      <c r="B3" s="113"/>
      <c r="C3" s="238" t="s">
        <v>115</v>
      </c>
      <c r="D3" s="238"/>
      <c r="E3" s="238"/>
      <c r="F3" s="238"/>
      <c r="G3" s="238"/>
      <c r="H3" s="238"/>
      <c r="I3" s="238"/>
      <c r="J3" s="238"/>
      <c r="K3" s="238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58" t="s">
        <v>11</v>
      </c>
      <c r="B5" s="262" t="s">
        <v>130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spans="1:13" s="1" customFormat="1" ht="24" customHeight="1">
      <c r="A6" s="259"/>
      <c r="B6" s="270" t="s">
        <v>97</v>
      </c>
      <c r="C6" s="271"/>
      <c r="D6" s="272"/>
      <c r="E6" s="272"/>
      <c r="F6" s="273"/>
      <c r="G6" s="267" t="s">
        <v>149</v>
      </c>
      <c r="H6" s="265" t="s">
        <v>150</v>
      </c>
      <c r="I6" s="269" t="s">
        <v>151</v>
      </c>
      <c r="J6" s="265" t="s">
        <v>152</v>
      </c>
      <c r="K6" s="265" t="s">
        <v>153</v>
      </c>
      <c r="L6" s="265" t="s">
        <v>101</v>
      </c>
      <c r="M6" s="252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119</v>
      </c>
      <c r="E7" s="127" t="s">
        <v>118</v>
      </c>
      <c r="F7" s="128" t="s">
        <v>99</v>
      </c>
      <c r="G7" s="268"/>
      <c r="H7" s="266"/>
      <c r="I7" s="266"/>
      <c r="J7" s="266"/>
      <c r="K7" s="266"/>
      <c r="L7" s="266"/>
      <c r="M7" s="253"/>
    </row>
    <row r="8" spans="1:13" s="1" customFormat="1" ht="12.75">
      <c r="A8" s="105">
        <v>671</v>
      </c>
      <c r="B8" s="179">
        <v>695465</v>
      </c>
      <c r="C8" s="180"/>
      <c r="D8" s="181"/>
      <c r="E8" s="181"/>
      <c r="F8" s="182">
        <v>82746.49</v>
      </c>
      <c r="G8" s="183"/>
      <c r="H8" s="184"/>
      <c r="I8" s="185"/>
      <c r="J8" s="185"/>
      <c r="K8" s="185"/>
      <c r="L8" s="185"/>
      <c r="M8" s="186"/>
    </row>
    <row r="9" spans="1:13" s="1" customFormat="1" ht="12.75">
      <c r="A9" s="106">
        <v>641</v>
      </c>
      <c r="B9" s="187"/>
      <c r="C9" s="188"/>
      <c r="D9" s="189"/>
      <c r="E9" s="189"/>
      <c r="F9" s="190"/>
      <c r="G9" s="191">
        <v>10</v>
      </c>
      <c r="H9" s="192"/>
      <c r="I9" s="193"/>
      <c r="J9" s="193"/>
      <c r="K9" s="193"/>
      <c r="L9" s="193"/>
      <c r="M9" s="194"/>
    </row>
    <row r="10" spans="1:13" s="1" customFormat="1" ht="12.75">
      <c r="A10" s="106">
        <v>661</v>
      </c>
      <c r="B10" s="187"/>
      <c r="C10" s="188"/>
      <c r="D10" s="189"/>
      <c r="E10" s="189"/>
      <c r="F10" s="190"/>
      <c r="G10" s="191">
        <v>65000</v>
      </c>
      <c r="H10" s="192"/>
      <c r="I10" s="193"/>
      <c r="J10" s="193"/>
      <c r="K10" s="193"/>
      <c r="L10" s="193"/>
      <c r="M10" s="194"/>
    </row>
    <row r="11" spans="1:13" s="1" customFormat="1" ht="12.75">
      <c r="A11" s="106">
        <v>652</v>
      </c>
      <c r="B11" s="187"/>
      <c r="C11" s="188"/>
      <c r="D11" s="189"/>
      <c r="E11" s="189"/>
      <c r="F11" s="190"/>
      <c r="G11" s="191"/>
      <c r="H11" s="192">
        <v>15000</v>
      </c>
      <c r="I11" s="193"/>
      <c r="J11" s="193"/>
      <c r="K11" s="193"/>
      <c r="L11" s="193"/>
      <c r="M11" s="194"/>
    </row>
    <row r="12" spans="1:13" s="1" customFormat="1" ht="12.75">
      <c r="A12" s="106">
        <v>636</v>
      </c>
      <c r="B12" s="187"/>
      <c r="C12" s="188"/>
      <c r="D12" s="189"/>
      <c r="E12" s="189"/>
      <c r="F12" s="190"/>
      <c r="G12" s="191"/>
      <c r="H12" s="192"/>
      <c r="I12" s="193">
        <v>7366850.59</v>
      </c>
      <c r="J12" s="193"/>
      <c r="K12" s="193"/>
      <c r="L12" s="193"/>
      <c r="M12" s="194"/>
    </row>
    <row r="13" spans="1:13" s="1" customFormat="1" ht="12.75">
      <c r="A13" s="106">
        <v>639</v>
      </c>
      <c r="B13" s="187"/>
      <c r="C13" s="188"/>
      <c r="D13" s="189"/>
      <c r="E13" s="189">
        <v>33050.85</v>
      </c>
      <c r="F13" s="190"/>
      <c r="G13" s="191"/>
      <c r="H13" s="192"/>
      <c r="I13" s="193"/>
      <c r="J13" s="193"/>
      <c r="K13" s="193"/>
      <c r="L13" s="193"/>
      <c r="M13" s="194"/>
    </row>
    <row r="14" spans="1:13" s="1" customFormat="1" ht="12.75">
      <c r="A14" s="106"/>
      <c r="B14" s="187"/>
      <c r="C14" s="188"/>
      <c r="D14" s="189"/>
      <c r="E14" s="189"/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695465</v>
      </c>
      <c r="C24" s="130">
        <f aca="true" t="shared" si="0" ref="C24:M24">SUM(C8:C23)</f>
        <v>0</v>
      </c>
      <c r="D24" s="130">
        <f t="shared" si="0"/>
        <v>0</v>
      </c>
      <c r="E24" s="130">
        <f t="shared" si="0"/>
        <v>33050.85</v>
      </c>
      <c r="F24" s="131">
        <f t="shared" si="0"/>
        <v>82746.49</v>
      </c>
      <c r="G24" s="132">
        <f t="shared" si="0"/>
        <v>65010</v>
      </c>
      <c r="H24" s="133">
        <f t="shared" si="0"/>
        <v>15000</v>
      </c>
      <c r="I24" s="133">
        <f t="shared" si="0"/>
        <v>7366850.59</v>
      </c>
      <c r="J24" s="133">
        <f t="shared" si="0"/>
        <v>0</v>
      </c>
      <c r="K24" s="133">
        <f t="shared" si="0"/>
        <v>0</v>
      </c>
      <c r="L24" s="133">
        <f t="shared" si="0"/>
        <v>0</v>
      </c>
      <c r="M24" s="134">
        <f t="shared" si="0"/>
        <v>0</v>
      </c>
    </row>
    <row r="25" spans="1:13" ht="29.25" customHeight="1" thickBot="1">
      <c r="A25" s="8" t="s">
        <v>131</v>
      </c>
      <c r="B25" s="254">
        <f>SUM(B24:M24)</f>
        <v>8258122.93</v>
      </c>
      <c r="C25" s="255"/>
      <c r="D25" s="255"/>
      <c r="E25" s="255"/>
      <c r="F25" s="255"/>
      <c r="G25" s="256"/>
      <c r="H25" s="256"/>
      <c r="I25" s="256"/>
      <c r="J25" s="256"/>
      <c r="K25" s="256"/>
      <c r="L25" s="256"/>
      <c r="M25" s="257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58" t="s">
        <v>11</v>
      </c>
      <c r="B27" s="262" t="s">
        <v>144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4"/>
    </row>
    <row r="28" spans="1:13" ht="12.75" customHeight="1">
      <c r="A28" s="259"/>
      <c r="B28" s="270" t="s">
        <v>97</v>
      </c>
      <c r="C28" s="271"/>
      <c r="D28" s="272"/>
      <c r="E28" s="272"/>
      <c r="F28" s="273"/>
      <c r="G28" s="267" t="s">
        <v>149</v>
      </c>
      <c r="H28" s="265" t="s">
        <v>150</v>
      </c>
      <c r="I28" s="269" t="s">
        <v>151</v>
      </c>
      <c r="J28" s="265" t="s">
        <v>152</v>
      </c>
      <c r="K28" s="265" t="s">
        <v>153</v>
      </c>
      <c r="L28" s="265" t="s">
        <v>101</v>
      </c>
      <c r="M28" s="252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119</v>
      </c>
      <c r="E29" s="127" t="s">
        <v>118</v>
      </c>
      <c r="F29" s="128" t="s">
        <v>99</v>
      </c>
      <c r="G29" s="268"/>
      <c r="H29" s="266"/>
      <c r="I29" s="266"/>
      <c r="J29" s="266"/>
      <c r="K29" s="266"/>
      <c r="L29" s="266"/>
      <c r="M29" s="253"/>
    </row>
    <row r="30" spans="1:13" ht="12.75">
      <c r="A30" s="105">
        <v>671</v>
      </c>
      <c r="B30" s="179">
        <v>695465</v>
      </c>
      <c r="C30" s="180"/>
      <c r="D30" s="181"/>
      <c r="E30" s="181"/>
      <c r="F30" s="182">
        <v>5000</v>
      </c>
      <c r="G30" s="183"/>
      <c r="H30" s="184"/>
      <c r="I30" s="185"/>
      <c r="J30" s="185"/>
      <c r="K30" s="185"/>
      <c r="L30" s="185"/>
      <c r="M30" s="186"/>
    </row>
    <row r="31" spans="1:13" ht="12.75">
      <c r="A31" s="106">
        <v>641</v>
      </c>
      <c r="B31" s="187"/>
      <c r="C31" s="188"/>
      <c r="D31" s="189"/>
      <c r="E31" s="189"/>
      <c r="F31" s="190"/>
      <c r="G31" s="191">
        <v>10</v>
      </c>
      <c r="H31" s="192"/>
      <c r="I31" s="193"/>
      <c r="J31" s="193"/>
      <c r="K31" s="193"/>
      <c r="L31" s="193"/>
      <c r="M31" s="194"/>
    </row>
    <row r="32" spans="1:13" ht="12.75">
      <c r="A32" s="106">
        <v>661</v>
      </c>
      <c r="B32" s="187"/>
      <c r="C32" s="188"/>
      <c r="D32" s="189"/>
      <c r="E32" s="189"/>
      <c r="F32" s="190"/>
      <c r="G32" s="191">
        <v>80000</v>
      </c>
      <c r="H32" s="192"/>
      <c r="I32" s="193"/>
      <c r="J32" s="193"/>
      <c r="K32" s="193"/>
      <c r="L32" s="193"/>
      <c r="M32" s="194"/>
    </row>
    <row r="33" spans="1:13" ht="12.75">
      <c r="A33" s="106">
        <v>652</v>
      </c>
      <c r="B33" s="187"/>
      <c r="C33" s="188"/>
      <c r="D33" s="189"/>
      <c r="E33" s="189"/>
      <c r="F33" s="190"/>
      <c r="G33" s="191"/>
      <c r="H33" s="192">
        <v>15000</v>
      </c>
      <c r="I33" s="193"/>
      <c r="J33" s="193"/>
      <c r="K33" s="193"/>
      <c r="L33" s="193"/>
      <c r="M33" s="194"/>
    </row>
    <row r="34" spans="1:13" ht="12.75">
      <c r="A34" s="106">
        <v>636</v>
      </c>
      <c r="B34" s="187"/>
      <c r="C34" s="188"/>
      <c r="D34" s="189"/>
      <c r="E34" s="189"/>
      <c r="F34" s="190"/>
      <c r="G34" s="191"/>
      <c r="H34" s="192"/>
      <c r="I34" s="193">
        <v>7394327.06</v>
      </c>
      <c r="J34" s="193"/>
      <c r="K34" s="193"/>
      <c r="L34" s="193"/>
      <c r="M34" s="194"/>
    </row>
    <row r="35" spans="1:13" ht="12.75">
      <c r="A35" s="106"/>
      <c r="B35" s="187"/>
      <c r="C35" s="188"/>
      <c r="D35" s="189"/>
      <c r="E35" s="189"/>
      <c r="F35" s="190"/>
      <c r="G35" s="191"/>
      <c r="H35" s="192"/>
      <c r="I35" s="193"/>
      <c r="J35" s="193"/>
      <c r="K35" s="193"/>
      <c r="L35" s="193"/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695465</v>
      </c>
      <c r="C43" s="130">
        <f aca="true" t="shared" si="1" ref="C43:M43">SUM(C30:C42)</f>
        <v>0</v>
      </c>
      <c r="D43" s="130">
        <f t="shared" si="1"/>
        <v>0</v>
      </c>
      <c r="E43" s="130">
        <f t="shared" si="1"/>
        <v>0</v>
      </c>
      <c r="F43" s="131">
        <f t="shared" si="1"/>
        <v>5000</v>
      </c>
      <c r="G43" s="132">
        <f t="shared" si="1"/>
        <v>80010</v>
      </c>
      <c r="H43" s="133">
        <f t="shared" si="1"/>
        <v>15000</v>
      </c>
      <c r="I43" s="133">
        <f t="shared" si="1"/>
        <v>7394327.06</v>
      </c>
      <c r="J43" s="133">
        <f t="shared" si="1"/>
        <v>0</v>
      </c>
      <c r="K43" s="133">
        <f t="shared" si="1"/>
        <v>0</v>
      </c>
      <c r="L43" s="133">
        <f t="shared" si="1"/>
        <v>0</v>
      </c>
      <c r="M43" s="134">
        <f t="shared" si="1"/>
        <v>0</v>
      </c>
    </row>
    <row r="44" spans="1:13" ht="39" thickBot="1">
      <c r="A44" s="8" t="s">
        <v>146</v>
      </c>
      <c r="B44" s="254">
        <f>SUM(B43:M43)</f>
        <v>8189802.06</v>
      </c>
      <c r="C44" s="255"/>
      <c r="D44" s="255"/>
      <c r="E44" s="255"/>
      <c r="F44" s="255"/>
      <c r="G44" s="256"/>
      <c r="H44" s="256"/>
      <c r="I44" s="256"/>
      <c r="J44" s="256"/>
      <c r="K44" s="256"/>
      <c r="L44" s="256"/>
      <c r="M44" s="257"/>
    </row>
    <row r="45" spans="6:7" ht="13.5" thickBot="1">
      <c r="F45" s="11"/>
      <c r="G45" s="12"/>
    </row>
    <row r="46" spans="1:13" ht="16.5" thickBot="1">
      <c r="A46" s="258" t="s">
        <v>11</v>
      </c>
      <c r="B46" s="262" t="s">
        <v>145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</row>
    <row r="47" spans="1:13" ht="12.75" customHeight="1">
      <c r="A47" s="259"/>
      <c r="B47" s="270" t="s">
        <v>97</v>
      </c>
      <c r="C47" s="271"/>
      <c r="D47" s="272"/>
      <c r="E47" s="272"/>
      <c r="F47" s="273"/>
      <c r="G47" s="267" t="s">
        <v>149</v>
      </c>
      <c r="H47" s="265" t="s">
        <v>150</v>
      </c>
      <c r="I47" s="269" t="s">
        <v>151</v>
      </c>
      <c r="J47" s="265" t="s">
        <v>152</v>
      </c>
      <c r="K47" s="265" t="s">
        <v>153</v>
      </c>
      <c r="L47" s="265" t="s">
        <v>101</v>
      </c>
      <c r="M47" s="252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119</v>
      </c>
      <c r="E48" s="127" t="s">
        <v>118</v>
      </c>
      <c r="F48" s="128" t="s">
        <v>99</v>
      </c>
      <c r="G48" s="268"/>
      <c r="H48" s="266"/>
      <c r="I48" s="266"/>
      <c r="J48" s="266"/>
      <c r="K48" s="266"/>
      <c r="L48" s="266"/>
      <c r="M48" s="253"/>
    </row>
    <row r="49" spans="1:13" ht="12.75">
      <c r="A49" s="105">
        <v>671</v>
      </c>
      <c r="B49" s="179">
        <v>695465</v>
      </c>
      <c r="C49" s="180"/>
      <c r="D49" s="181"/>
      <c r="E49" s="181"/>
      <c r="F49" s="182">
        <v>5000</v>
      </c>
      <c r="G49" s="183"/>
      <c r="H49" s="184"/>
      <c r="I49" s="185"/>
      <c r="J49" s="185"/>
      <c r="K49" s="185"/>
      <c r="L49" s="185"/>
      <c r="M49" s="186"/>
    </row>
    <row r="50" spans="1:13" ht="13.5" customHeight="1">
      <c r="A50" s="106">
        <v>641</v>
      </c>
      <c r="B50" s="187"/>
      <c r="C50" s="188"/>
      <c r="D50" s="189"/>
      <c r="E50" s="189"/>
      <c r="F50" s="190"/>
      <c r="G50" s="191">
        <v>10</v>
      </c>
      <c r="H50" s="192"/>
      <c r="I50" s="193"/>
      <c r="J50" s="193"/>
      <c r="K50" s="193"/>
      <c r="L50" s="193"/>
      <c r="M50" s="194"/>
    </row>
    <row r="51" spans="1:13" ht="13.5" customHeight="1">
      <c r="A51" s="106">
        <v>661</v>
      </c>
      <c r="B51" s="187"/>
      <c r="C51" s="188"/>
      <c r="D51" s="189"/>
      <c r="E51" s="189"/>
      <c r="F51" s="190"/>
      <c r="G51" s="191">
        <v>80000</v>
      </c>
      <c r="H51" s="192"/>
      <c r="I51" s="193"/>
      <c r="J51" s="193"/>
      <c r="K51" s="193"/>
      <c r="L51" s="193"/>
      <c r="M51" s="194"/>
    </row>
    <row r="52" spans="1:13" ht="13.5" customHeight="1">
      <c r="A52" s="106">
        <v>652</v>
      </c>
      <c r="B52" s="187"/>
      <c r="C52" s="188"/>
      <c r="D52" s="189"/>
      <c r="E52" s="189"/>
      <c r="F52" s="190"/>
      <c r="G52" s="191"/>
      <c r="H52" s="192">
        <v>15000</v>
      </c>
      <c r="I52" s="193"/>
      <c r="J52" s="193"/>
      <c r="K52" s="193"/>
      <c r="L52" s="193"/>
      <c r="M52" s="194"/>
    </row>
    <row r="53" spans="1:13" ht="13.5" customHeight="1">
      <c r="A53" s="106">
        <v>636</v>
      </c>
      <c r="B53" s="187"/>
      <c r="C53" s="188"/>
      <c r="D53" s="189"/>
      <c r="E53" s="189"/>
      <c r="F53" s="190"/>
      <c r="G53" s="191"/>
      <c r="H53" s="192"/>
      <c r="I53" s="193">
        <v>7457049.5</v>
      </c>
      <c r="J53" s="193"/>
      <c r="K53" s="193"/>
      <c r="L53" s="193"/>
      <c r="M53" s="194"/>
    </row>
    <row r="54" spans="1:13" ht="13.5" customHeight="1">
      <c r="A54" s="106"/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/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695465</v>
      </c>
      <c r="C62" s="130">
        <f t="shared" si="2"/>
        <v>0</v>
      </c>
      <c r="D62" s="130">
        <f t="shared" si="2"/>
        <v>0</v>
      </c>
      <c r="E62" s="130">
        <f t="shared" si="2"/>
        <v>0</v>
      </c>
      <c r="F62" s="131">
        <f t="shared" si="2"/>
        <v>5000</v>
      </c>
      <c r="G62" s="132">
        <f t="shared" si="2"/>
        <v>80010</v>
      </c>
      <c r="H62" s="133">
        <f t="shared" si="2"/>
        <v>15000</v>
      </c>
      <c r="I62" s="133">
        <f t="shared" si="2"/>
        <v>7457049.5</v>
      </c>
      <c r="J62" s="133">
        <f t="shared" si="2"/>
        <v>0</v>
      </c>
      <c r="K62" s="133">
        <f t="shared" si="2"/>
        <v>0</v>
      </c>
      <c r="L62" s="133">
        <f t="shared" si="2"/>
        <v>0</v>
      </c>
      <c r="M62" s="134">
        <f t="shared" si="2"/>
        <v>0</v>
      </c>
    </row>
    <row r="63" spans="1:13" ht="29.25" customHeight="1" thickBot="1">
      <c r="A63" s="8" t="s">
        <v>147</v>
      </c>
      <c r="B63" s="254">
        <f>SUM(B62:M62)</f>
        <v>8252524.5</v>
      </c>
      <c r="C63" s="255"/>
      <c r="D63" s="255"/>
      <c r="E63" s="255"/>
      <c r="F63" s="255"/>
      <c r="G63" s="256"/>
      <c r="H63" s="256"/>
      <c r="I63" s="256"/>
      <c r="J63" s="256"/>
      <c r="K63" s="256"/>
      <c r="L63" s="256"/>
      <c r="M63" s="257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60"/>
      <c r="B174" s="261"/>
      <c r="C174" s="261"/>
      <c r="D174" s="261"/>
      <c r="E174" s="261"/>
      <c r="F174" s="261"/>
      <c r="G174" s="261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G47:G48"/>
    <mergeCell ref="H47:H48"/>
    <mergeCell ref="J47:J48"/>
    <mergeCell ref="B28:F28"/>
    <mergeCell ref="G28:G29"/>
    <mergeCell ref="H28:H29"/>
    <mergeCell ref="J28:J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tabSelected="1" zoomScalePageLayoutView="0" workbookViewId="0" topLeftCell="A1">
      <pane xSplit="2" ySplit="5" topLeftCell="A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141" sqref="AH141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1.7109375" style="77" customWidth="1"/>
    <col min="4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98" t="s">
        <v>137</v>
      </c>
      <c r="B1" s="299"/>
      <c r="C1" s="304" t="s">
        <v>13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6" t="s">
        <v>13</v>
      </c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8"/>
      <c r="AC1" s="276" t="s">
        <v>13</v>
      </c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8"/>
    </row>
    <row r="2" spans="1:41" ht="5.25" customHeight="1">
      <c r="A2" s="300"/>
      <c r="B2" s="301"/>
      <c r="C2" s="305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  <c r="P2" s="279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79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1"/>
    </row>
    <row r="3" spans="1:41" ht="18.75">
      <c r="A3" s="302"/>
      <c r="B3" s="303"/>
      <c r="C3" s="295" t="s">
        <v>130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  <c r="P3" s="282" t="s">
        <v>144</v>
      </c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82" t="s">
        <v>145</v>
      </c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4"/>
    </row>
    <row r="4" spans="1:41" s="68" customFormat="1" ht="48" customHeight="1">
      <c r="A4" s="215" t="s">
        <v>136</v>
      </c>
      <c r="B4" s="66">
        <v>12534</v>
      </c>
      <c r="C4" s="306" t="s">
        <v>154</v>
      </c>
      <c r="D4" s="289" t="s">
        <v>97</v>
      </c>
      <c r="E4" s="290"/>
      <c r="F4" s="290"/>
      <c r="G4" s="290"/>
      <c r="H4" s="287"/>
      <c r="I4" s="274" t="s">
        <v>89</v>
      </c>
      <c r="J4" s="274" t="s">
        <v>54</v>
      </c>
      <c r="K4" s="287" t="s">
        <v>148</v>
      </c>
      <c r="L4" s="274" t="s">
        <v>120</v>
      </c>
      <c r="M4" s="274" t="s">
        <v>93</v>
      </c>
      <c r="N4" s="274" t="s">
        <v>101</v>
      </c>
      <c r="O4" s="285" t="s">
        <v>102</v>
      </c>
      <c r="P4" s="291" t="s">
        <v>155</v>
      </c>
      <c r="Q4" s="289" t="s">
        <v>97</v>
      </c>
      <c r="R4" s="290"/>
      <c r="S4" s="290"/>
      <c r="T4" s="290"/>
      <c r="U4" s="287"/>
      <c r="V4" s="274" t="s">
        <v>89</v>
      </c>
      <c r="W4" s="274" t="s">
        <v>54</v>
      </c>
      <c r="X4" s="287" t="s">
        <v>148</v>
      </c>
      <c r="Y4" s="274" t="s">
        <v>100</v>
      </c>
      <c r="Z4" s="274" t="s">
        <v>93</v>
      </c>
      <c r="AA4" s="274" t="s">
        <v>101</v>
      </c>
      <c r="AB4" s="285" t="s">
        <v>102</v>
      </c>
      <c r="AC4" s="291" t="s">
        <v>156</v>
      </c>
      <c r="AD4" s="289" t="s">
        <v>97</v>
      </c>
      <c r="AE4" s="290"/>
      <c r="AF4" s="290"/>
      <c r="AG4" s="290"/>
      <c r="AH4" s="287"/>
      <c r="AI4" s="274" t="s">
        <v>89</v>
      </c>
      <c r="AJ4" s="274" t="s">
        <v>54</v>
      </c>
      <c r="AK4" s="287" t="s">
        <v>148</v>
      </c>
      <c r="AL4" s="274" t="s">
        <v>100</v>
      </c>
      <c r="AM4" s="274" t="s">
        <v>93</v>
      </c>
      <c r="AN4" s="274" t="s">
        <v>101</v>
      </c>
      <c r="AO4" s="285" t="s">
        <v>102</v>
      </c>
    </row>
    <row r="5" spans="1:41" ht="56.25">
      <c r="A5" s="216" t="s">
        <v>46</v>
      </c>
      <c r="B5" s="67" t="s">
        <v>173</v>
      </c>
      <c r="C5" s="307"/>
      <c r="D5" s="103" t="s">
        <v>104</v>
      </c>
      <c r="E5" s="103" t="s">
        <v>98</v>
      </c>
      <c r="F5" s="103" t="s">
        <v>119</v>
      </c>
      <c r="G5" s="103" t="s">
        <v>118</v>
      </c>
      <c r="H5" s="103" t="s">
        <v>99</v>
      </c>
      <c r="I5" s="275"/>
      <c r="J5" s="275"/>
      <c r="K5" s="288"/>
      <c r="L5" s="275"/>
      <c r="M5" s="275"/>
      <c r="N5" s="275"/>
      <c r="O5" s="286"/>
      <c r="P5" s="292"/>
      <c r="Q5" s="103" t="s">
        <v>104</v>
      </c>
      <c r="R5" s="103" t="s">
        <v>98</v>
      </c>
      <c r="S5" s="103" t="s">
        <v>119</v>
      </c>
      <c r="T5" s="103" t="s">
        <v>118</v>
      </c>
      <c r="U5" s="103" t="s">
        <v>99</v>
      </c>
      <c r="V5" s="275"/>
      <c r="W5" s="275"/>
      <c r="X5" s="288"/>
      <c r="Y5" s="275"/>
      <c r="Z5" s="275"/>
      <c r="AA5" s="275"/>
      <c r="AB5" s="286"/>
      <c r="AC5" s="292"/>
      <c r="AD5" s="103" t="s">
        <v>104</v>
      </c>
      <c r="AE5" s="103" t="s">
        <v>98</v>
      </c>
      <c r="AF5" s="103" t="s">
        <v>119</v>
      </c>
      <c r="AG5" s="103" t="s">
        <v>118</v>
      </c>
      <c r="AH5" s="103" t="s">
        <v>99</v>
      </c>
      <c r="AI5" s="275"/>
      <c r="AJ5" s="275"/>
      <c r="AK5" s="288"/>
      <c r="AL5" s="275"/>
      <c r="AM5" s="275"/>
      <c r="AN5" s="275"/>
      <c r="AO5" s="286"/>
    </row>
    <row r="6" spans="1:41" ht="12.75">
      <c r="A6" s="293" t="s">
        <v>33</v>
      </c>
      <c r="B6" s="294"/>
      <c r="C6" s="139">
        <f>SUM(C7)</f>
        <v>8258122.93</v>
      </c>
      <c r="D6" s="140">
        <f aca="true" t="shared" si="0" ref="D6:AO6">SUM(D7)</f>
        <v>695465</v>
      </c>
      <c r="E6" s="140">
        <f t="shared" si="0"/>
        <v>0</v>
      </c>
      <c r="F6" s="140">
        <f t="shared" si="0"/>
        <v>0</v>
      </c>
      <c r="G6" s="140">
        <f t="shared" si="0"/>
        <v>33050.85</v>
      </c>
      <c r="H6" s="140">
        <f t="shared" si="0"/>
        <v>82746.48999999999</v>
      </c>
      <c r="I6" s="140">
        <f t="shared" si="0"/>
        <v>65010</v>
      </c>
      <c r="J6" s="140">
        <f t="shared" si="0"/>
        <v>15000</v>
      </c>
      <c r="K6" s="140">
        <f t="shared" si="0"/>
        <v>7366850.59</v>
      </c>
      <c r="L6" s="140">
        <f t="shared" si="0"/>
        <v>0</v>
      </c>
      <c r="M6" s="140">
        <f t="shared" si="0"/>
        <v>0</v>
      </c>
      <c r="N6" s="140">
        <f t="shared" si="0"/>
        <v>0</v>
      </c>
      <c r="O6" s="217">
        <f t="shared" si="0"/>
        <v>0</v>
      </c>
      <c r="P6" s="203">
        <f t="shared" si="0"/>
        <v>8189802.06</v>
      </c>
      <c r="Q6" s="140">
        <f t="shared" si="0"/>
        <v>695465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0">
        <f t="shared" si="0"/>
        <v>5000</v>
      </c>
      <c r="V6" s="140">
        <f t="shared" si="0"/>
        <v>80010</v>
      </c>
      <c r="W6" s="140">
        <f t="shared" si="0"/>
        <v>15000</v>
      </c>
      <c r="X6" s="140">
        <f t="shared" si="0"/>
        <v>7394327.06</v>
      </c>
      <c r="Y6" s="141">
        <f t="shared" si="0"/>
        <v>0</v>
      </c>
      <c r="Z6" s="142">
        <f t="shared" si="0"/>
        <v>0</v>
      </c>
      <c r="AA6" s="142">
        <f t="shared" si="0"/>
        <v>0</v>
      </c>
      <c r="AB6" s="143">
        <f t="shared" si="0"/>
        <v>0</v>
      </c>
      <c r="AC6" s="203">
        <f t="shared" si="0"/>
        <v>8252524.5</v>
      </c>
      <c r="AD6" s="140">
        <f t="shared" si="0"/>
        <v>695465</v>
      </c>
      <c r="AE6" s="140">
        <f t="shared" si="0"/>
        <v>0</v>
      </c>
      <c r="AF6" s="140">
        <f t="shared" si="0"/>
        <v>0</v>
      </c>
      <c r="AG6" s="140">
        <f t="shared" si="0"/>
        <v>0</v>
      </c>
      <c r="AH6" s="140">
        <f t="shared" si="0"/>
        <v>5000</v>
      </c>
      <c r="AI6" s="140">
        <f t="shared" si="0"/>
        <v>80010</v>
      </c>
      <c r="AJ6" s="140">
        <f t="shared" si="0"/>
        <v>15000</v>
      </c>
      <c r="AK6" s="140">
        <f t="shared" si="0"/>
        <v>7457049.5</v>
      </c>
      <c r="AL6" s="141">
        <f t="shared" si="0"/>
        <v>0</v>
      </c>
      <c r="AM6" s="142">
        <f t="shared" si="0"/>
        <v>0</v>
      </c>
      <c r="AN6" s="142">
        <f t="shared" si="0"/>
        <v>0</v>
      </c>
      <c r="AO6" s="143">
        <f t="shared" si="0"/>
        <v>0</v>
      </c>
    </row>
    <row r="7" spans="1:41" s="68" customFormat="1" ht="25.5">
      <c r="A7" s="218" t="s">
        <v>132</v>
      </c>
      <c r="B7" s="69" t="s">
        <v>34</v>
      </c>
      <c r="C7" s="144">
        <f>SUM(C8,C27,C50,C62,C68,C78,C85,C96,C105,C115,C124,C138,C145,C149,C163,C188)</f>
        <v>8258122.93</v>
      </c>
      <c r="D7" s="145">
        <f aca="true" t="shared" si="1" ref="D7:AO7">SUM(D8,D27,D50,D62,D68,D78,D85,D96,D105,D115,D124,D138,D145,D149,D163,D188)</f>
        <v>695465</v>
      </c>
      <c r="E7" s="145">
        <f t="shared" si="1"/>
        <v>0</v>
      </c>
      <c r="F7" s="145">
        <f t="shared" si="1"/>
        <v>0</v>
      </c>
      <c r="G7" s="145">
        <f t="shared" si="1"/>
        <v>33050.85</v>
      </c>
      <c r="H7" s="145">
        <f t="shared" si="1"/>
        <v>82746.48999999999</v>
      </c>
      <c r="I7" s="145">
        <f t="shared" si="1"/>
        <v>65010</v>
      </c>
      <c r="J7" s="145">
        <f t="shared" si="1"/>
        <v>15000</v>
      </c>
      <c r="K7" s="145">
        <f t="shared" si="1"/>
        <v>7366850.59</v>
      </c>
      <c r="L7" s="145">
        <f t="shared" si="1"/>
        <v>0</v>
      </c>
      <c r="M7" s="145">
        <f t="shared" si="1"/>
        <v>0</v>
      </c>
      <c r="N7" s="145">
        <f t="shared" si="1"/>
        <v>0</v>
      </c>
      <c r="O7" s="147">
        <f t="shared" si="1"/>
        <v>0</v>
      </c>
      <c r="P7" s="204">
        <f t="shared" si="1"/>
        <v>8189802.06</v>
      </c>
      <c r="Q7" s="145">
        <f t="shared" si="1"/>
        <v>695465</v>
      </c>
      <c r="R7" s="145">
        <f t="shared" si="1"/>
        <v>0</v>
      </c>
      <c r="S7" s="145">
        <f t="shared" si="1"/>
        <v>0</v>
      </c>
      <c r="T7" s="145">
        <f t="shared" si="1"/>
        <v>0</v>
      </c>
      <c r="U7" s="145">
        <f t="shared" si="1"/>
        <v>5000</v>
      </c>
      <c r="V7" s="145">
        <f t="shared" si="1"/>
        <v>80010</v>
      </c>
      <c r="W7" s="145">
        <f t="shared" si="1"/>
        <v>15000</v>
      </c>
      <c r="X7" s="145">
        <f t="shared" si="1"/>
        <v>7394327.06</v>
      </c>
      <c r="Y7" s="146">
        <f t="shared" si="1"/>
        <v>0</v>
      </c>
      <c r="Z7" s="145">
        <f t="shared" si="1"/>
        <v>0</v>
      </c>
      <c r="AA7" s="145">
        <f t="shared" si="1"/>
        <v>0</v>
      </c>
      <c r="AB7" s="147">
        <f t="shared" si="1"/>
        <v>0</v>
      </c>
      <c r="AC7" s="204">
        <f t="shared" si="1"/>
        <v>8252524.5</v>
      </c>
      <c r="AD7" s="145">
        <f t="shared" si="1"/>
        <v>695465</v>
      </c>
      <c r="AE7" s="145">
        <f t="shared" si="1"/>
        <v>0</v>
      </c>
      <c r="AF7" s="145">
        <f t="shared" si="1"/>
        <v>0</v>
      </c>
      <c r="AG7" s="145">
        <f t="shared" si="1"/>
        <v>0</v>
      </c>
      <c r="AH7" s="145">
        <f t="shared" si="1"/>
        <v>5000</v>
      </c>
      <c r="AI7" s="145">
        <f t="shared" si="1"/>
        <v>80010</v>
      </c>
      <c r="AJ7" s="145">
        <f t="shared" si="1"/>
        <v>15000</v>
      </c>
      <c r="AK7" s="145">
        <f t="shared" si="1"/>
        <v>7457049.5</v>
      </c>
      <c r="AL7" s="146">
        <f t="shared" si="1"/>
        <v>0</v>
      </c>
      <c r="AM7" s="145">
        <f t="shared" si="1"/>
        <v>0</v>
      </c>
      <c r="AN7" s="145">
        <f t="shared" si="1"/>
        <v>0</v>
      </c>
      <c r="AO7" s="147">
        <f t="shared" si="1"/>
        <v>0</v>
      </c>
    </row>
    <row r="8" spans="1:41" s="68" customFormat="1" ht="25.5" customHeight="1">
      <c r="A8" s="219" t="s">
        <v>126</v>
      </c>
      <c r="B8" s="70" t="s">
        <v>48</v>
      </c>
      <c r="C8" s="144">
        <f>SUM(C9)</f>
        <v>7907325.59</v>
      </c>
      <c r="D8" s="148">
        <f>SUM(D9)</f>
        <v>695465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55010</v>
      </c>
      <c r="J8" s="148">
        <f t="shared" si="2"/>
        <v>0</v>
      </c>
      <c r="K8" s="148">
        <f t="shared" si="2"/>
        <v>7156850.59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7974802.06</v>
      </c>
      <c r="Q8" s="148">
        <f aca="true" t="shared" si="3" ref="Q8:AB8">SUM(Q9)</f>
        <v>695465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65010</v>
      </c>
      <c r="W8" s="148">
        <f t="shared" si="3"/>
        <v>0</v>
      </c>
      <c r="X8" s="148">
        <f t="shared" si="3"/>
        <v>7214327.06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8037524.5</v>
      </c>
      <c r="AD8" s="148">
        <f t="shared" si="4"/>
        <v>695465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65010</v>
      </c>
      <c r="AJ8" s="148">
        <f t="shared" si="4"/>
        <v>0</v>
      </c>
      <c r="AK8" s="148">
        <f t="shared" si="4"/>
        <v>7277049.5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7907325.59</v>
      </c>
      <c r="D9" s="151">
        <f>SUM(D10,D14,D20,D22,D24)</f>
        <v>695465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55010</v>
      </c>
      <c r="J9" s="151">
        <f t="shared" si="5"/>
        <v>0</v>
      </c>
      <c r="K9" s="151">
        <f t="shared" si="5"/>
        <v>7156850.59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7974802.06</v>
      </c>
      <c r="Q9" s="151">
        <f t="shared" si="5"/>
        <v>695465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65010</v>
      </c>
      <c r="W9" s="151">
        <f t="shared" si="5"/>
        <v>0</v>
      </c>
      <c r="X9" s="151">
        <f t="shared" si="5"/>
        <v>7214327.06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8037524.5</v>
      </c>
      <c r="AD9" s="151">
        <f t="shared" si="5"/>
        <v>695465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65010</v>
      </c>
      <c r="AJ9" s="151">
        <f t="shared" si="5"/>
        <v>0</v>
      </c>
      <c r="AK9" s="151">
        <f t="shared" si="5"/>
        <v>7277049.5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6999850.59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6999850.59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7047827.06</v>
      </c>
      <c r="Q10" s="151"/>
      <c r="R10" s="151"/>
      <c r="S10" s="151"/>
      <c r="T10" s="151"/>
      <c r="U10" s="151"/>
      <c r="V10" s="151"/>
      <c r="W10" s="151"/>
      <c r="X10" s="151">
        <v>7047827.06</v>
      </c>
      <c r="Y10" s="152"/>
      <c r="Z10" s="151"/>
      <c r="AA10" s="151"/>
      <c r="AB10" s="153"/>
      <c r="AC10" s="204">
        <f>SUM(AD10:AO10)</f>
        <v>7105049.5</v>
      </c>
      <c r="AD10" s="151"/>
      <c r="AE10" s="151"/>
      <c r="AF10" s="151"/>
      <c r="AG10" s="151"/>
      <c r="AH10" s="151"/>
      <c r="AI10" s="151"/>
      <c r="AJ10" s="151"/>
      <c r="AK10" s="151">
        <v>7105049.5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5769166.2</v>
      </c>
      <c r="D11" s="156"/>
      <c r="E11" s="156"/>
      <c r="F11" s="156"/>
      <c r="G11" s="156"/>
      <c r="H11" s="156"/>
      <c r="I11" s="156"/>
      <c r="J11" s="156"/>
      <c r="K11" s="156">
        <v>5769166.2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/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/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278771.96</v>
      </c>
      <c r="D12" s="156"/>
      <c r="E12" s="156"/>
      <c r="F12" s="156"/>
      <c r="G12" s="156"/>
      <c r="H12" s="156"/>
      <c r="I12" s="156"/>
      <c r="J12" s="156"/>
      <c r="K12" s="156">
        <v>278771.96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/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/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951912.43</v>
      </c>
      <c r="D13" s="156"/>
      <c r="E13" s="156"/>
      <c r="F13" s="156"/>
      <c r="G13" s="156"/>
      <c r="H13" s="156"/>
      <c r="I13" s="156"/>
      <c r="J13" s="156"/>
      <c r="K13" s="156">
        <v>951912.43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/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/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904665</v>
      </c>
      <c r="D14" s="151">
        <f aca="true" t="shared" si="7" ref="D14:O14">SUM(D15:D19)</f>
        <v>692665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55000</v>
      </c>
      <c r="J14" s="151">
        <f t="shared" si="7"/>
        <v>0</v>
      </c>
      <c r="K14" s="151">
        <f t="shared" si="7"/>
        <v>157000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924165</v>
      </c>
      <c r="Q14" s="151">
        <v>692665</v>
      </c>
      <c r="R14" s="151"/>
      <c r="S14" s="151"/>
      <c r="T14" s="151"/>
      <c r="U14" s="151"/>
      <c r="V14" s="151">
        <v>65000</v>
      </c>
      <c r="W14" s="151"/>
      <c r="X14" s="151">
        <v>166500</v>
      </c>
      <c r="Y14" s="152"/>
      <c r="Z14" s="151"/>
      <c r="AA14" s="151"/>
      <c r="AB14" s="153"/>
      <c r="AC14" s="204">
        <f>SUM(AD14:AO14)</f>
        <v>929665</v>
      </c>
      <c r="AD14" s="151">
        <v>692665</v>
      </c>
      <c r="AE14" s="151"/>
      <c r="AF14" s="151"/>
      <c r="AG14" s="151"/>
      <c r="AH14" s="151"/>
      <c r="AI14" s="151">
        <v>65000</v>
      </c>
      <c r="AJ14" s="151"/>
      <c r="AK14" s="151">
        <v>172000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169500</v>
      </c>
      <c r="D15" s="160">
        <v>36000</v>
      </c>
      <c r="E15" s="160"/>
      <c r="F15" s="160"/>
      <c r="G15" s="160"/>
      <c r="H15" s="160"/>
      <c r="I15" s="160"/>
      <c r="J15" s="160"/>
      <c r="K15" s="160">
        <v>133500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/>
      <c r="Y15" s="158"/>
      <c r="Z15" s="157"/>
      <c r="AA15" s="157"/>
      <c r="AB15" s="159"/>
      <c r="AC15" s="205"/>
      <c r="AD15" s="157"/>
      <c r="AE15" s="157"/>
      <c r="AF15" s="157"/>
      <c r="AG15" s="157"/>
      <c r="AH15" s="157"/>
      <c r="AI15" s="157"/>
      <c r="AJ15" s="157"/>
      <c r="AK15" s="157"/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366502</v>
      </c>
      <c r="D16" s="160">
        <v>309502</v>
      </c>
      <c r="E16" s="160"/>
      <c r="F16" s="160"/>
      <c r="G16" s="160"/>
      <c r="H16" s="160"/>
      <c r="I16" s="160">
        <v>55000</v>
      </c>
      <c r="J16" s="160"/>
      <c r="K16" s="160">
        <v>2000</v>
      </c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339503</v>
      </c>
      <c r="D17" s="160">
        <v>337503</v>
      </c>
      <c r="E17" s="160"/>
      <c r="F17" s="160"/>
      <c r="G17" s="160"/>
      <c r="H17" s="160"/>
      <c r="I17" s="160"/>
      <c r="J17" s="160"/>
      <c r="K17" s="160">
        <v>2000</v>
      </c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29160</v>
      </c>
      <c r="D19" s="160">
        <v>9660</v>
      </c>
      <c r="E19" s="160"/>
      <c r="F19" s="160"/>
      <c r="G19" s="160"/>
      <c r="H19" s="160"/>
      <c r="I19" s="160"/>
      <c r="J19" s="160"/>
      <c r="K19" s="160">
        <v>19500</v>
      </c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/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/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2810</v>
      </c>
      <c r="D20" s="151">
        <f aca="true" t="shared" si="8" ref="D20:J20">SUM(D21)</f>
        <v>2800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10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2810</v>
      </c>
      <c r="Q20" s="151">
        <v>2800</v>
      </c>
      <c r="R20" s="151"/>
      <c r="S20" s="151"/>
      <c r="T20" s="151"/>
      <c r="U20" s="151"/>
      <c r="V20" s="151">
        <v>10</v>
      </c>
      <c r="W20" s="151"/>
      <c r="X20" s="151"/>
      <c r="Y20" s="152"/>
      <c r="Z20" s="151"/>
      <c r="AA20" s="151"/>
      <c r="AB20" s="153"/>
      <c r="AC20" s="204">
        <f>SUM(AD20:AO20)</f>
        <v>2810</v>
      </c>
      <c r="AD20" s="151">
        <v>2800</v>
      </c>
      <c r="AE20" s="151"/>
      <c r="AF20" s="151"/>
      <c r="AG20" s="151"/>
      <c r="AH20" s="151"/>
      <c r="AI20" s="151">
        <v>10</v>
      </c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2810</v>
      </c>
      <c r="D21" s="160">
        <v>2800</v>
      </c>
      <c r="E21" s="160"/>
      <c r="F21" s="160"/>
      <c r="G21" s="160"/>
      <c r="H21" s="160"/>
      <c r="I21" s="160">
        <v>10</v>
      </c>
      <c r="J21" s="160"/>
      <c r="K21" s="160"/>
      <c r="L21" s="160"/>
      <c r="M21" s="160"/>
      <c r="N21" s="160"/>
      <c r="O21" s="224"/>
      <c r="P21" s="206"/>
      <c r="Q21" s="157"/>
      <c r="R21" s="157"/>
      <c r="S21" s="157"/>
      <c r="T21" s="157"/>
      <c r="U21" s="157"/>
      <c r="V21" s="157"/>
      <c r="W21" s="157"/>
      <c r="X21" s="157"/>
      <c r="Y21" s="158"/>
      <c r="Z21" s="157"/>
      <c r="AA21" s="157"/>
      <c r="AB21" s="159"/>
      <c r="AC21" s="206"/>
      <c r="AD21" s="157"/>
      <c r="AE21" s="157"/>
      <c r="AF21" s="157"/>
      <c r="AG21" s="157"/>
      <c r="AH21" s="157"/>
      <c r="AI21" s="157"/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168">
        <f t="shared" si="9"/>
        <v>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0</v>
      </c>
      <c r="Q22" s="168"/>
      <c r="R22" s="168"/>
      <c r="S22" s="168"/>
      <c r="T22" s="168"/>
      <c r="U22" s="168"/>
      <c r="V22" s="168"/>
      <c r="W22" s="168"/>
      <c r="X22" s="168"/>
      <c r="Y22" s="169"/>
      <c r="Z22" s="168"/>
      <c r="AA22" s="168"/>
      <c r="AB22" s="170"/>
      <c r="AC22" s="207">
        <f>SUM(AD22:AO22)</f>
        <v>0</v>
      </c>
      <c r="AD22" s="168"/>
      <c r="AE22" s="168"/>
      <c r="AF22" s="168"/>
      <c r="AG22" s="168"/>
      <c r="AH22" s="168"/>
      <c r="AI22" s="168"/>
      <c r="AJ22" s="168"/>
      <c r="AK22" s="168"/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0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0</v>
      </c>
      <c r="Q24" s="168"/>
      <c r="R24" s="168"/>
      <c r="S24" s="168"/>
      <c r="T24" s="168"/>
      <c r="U24" s="168"/>
      <c r="V24" s="168"/>
      <c r="W24" s="168"/>
      <c r="X24" s="168"/>
      <c r="Y24" s="169"/>
      <c r="Z24" s="168"/>
      <c r="AA24" s="168"/>
      <c r="AB24" s="170"/>
      <c r="AC24" s="207">
        <f>SUM(AD24:AO24)</f>
        <v>0</v>
      </c>
      <c r="AD24" s="168"/>
      <c r="AE24" s="168"/>
      <c r="AF24" s="168"/>
      <c r="AG24" s="168"/>
      <c r="AH24" s="168"/>
      <c r="AI24" s="168"/>
      <c r="AJ24" s="168"/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28"/>
      <c r="P25" s="208"/>
      <c r="Q25" s="175"/>
      <c r="R25" s="175"/>
      <c r="S25" s="175"/>
      <c r="T25" s="175"/>
      <c r="U25" s="175"/>
      <c r="V25" s="175"/>
      <c r="W25" s="175"/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/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133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125</v>
      </c>
      <c r="B27" s="70" t="s">
        <v>103</v>
      </c>
      <c r="C27" s="144">
        <f>SUM(C28,C33,C47)</f>
        <v>60000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10000</v>
      </c>
      <c r="J27" s="148">
        <f t="shared" si="11"/>
        <v>0</v>
      </c>
      <c r="K27" s="148">
        <f t="shared" si="11"/>
        <v>50000</v>
      </c>
      <c r="L27" s="148">
        <f t="shared" si="11"/>
        <v>0</v>
      </c>
      <c r="M27" s="148">
        <f t="shared" si="11"/>
        <v>0</v>
      </c>
      <c r="N27" s="148">
        <f t="shared" si="11"/>
        <v>0</v>
      </c>
      <c r="O27" s="150">
        <f t="shared" si="11"/>
        <v>0</v>
      </c>
      <c r="P27" s="204">
        <f t="shared" si="11"/>
        <v>45000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15000</v>
      </c>
      <c r="W27" s="148">
        <f t="shared" si="11"/>
        <v>0</v>
      </c>
      <c r="X27" s="148">
        <f t="shared" si="11"/>
        <v>30000</v>
      </c>
      <c r="Y27" s="149">
        <f t="shared" si="11"/>
        <v>0</v>
      </c>
      <c r="Z27" s="148">
        <f t="shared" si="11"/>
        <v>0</v>
      </c>
      <c r="AA27" s="148">
        <f t="shared" si="11"/>
        <v>0</v>
      </c>
      <c r="AB27" s="150">
        <f t="shared" si="11"/>
        <v>0</v>
      </c>
      <c r="AC27" s="204">
        <f t="shared" si="11"/>
        <v>45000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15000</v>
      </c>
      <c r="AJ27" s="148">
        <f t="shared" si="11"/>
        <v>0</v>
      </c>
      <c r="AK27" s="148">
        <f t="shared" si="11"/>
        <v>30000</v>
      </c>
      <c r="AL27" s="149">
        <f t="shared" si="11"/>
        <v>0</v>
      </c>
      <c r="AM27" s="148">
        <f t="shared" si="11"/>
        <v>0</v>
      </c>
      <c r="AN27" s="148">
        <f t="shared" si="11"/>
        <v>0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60000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10000</v>
      </c>
      <c r="J33" s="151">
        <f t="shared" si="17"/>
        <v>0</v>
      </c>
      <c r="K33" s="151">
        <f t="shared" si="17"/>
        <v>50000</v>
      </c>
      <c r="L33" s="151">
        <f t="shared" si="17"/>
        <v>0</v>
      </c>
      <c r="M33" s="151">
        <f t="shared" si="17"/>
        <v>0</v>
      </c>
      <c r="N33" s="151">
        <f t="shared" si="17"/>
        <v>0</v>
      </c>
      <c r="O33" s="153">
        <f t="shared" si="17"/>
        <v>0</v>
      </c>
      <c r="P33" s="204">
        <f aca="true" t="shared" si="18" ref="P33:AO33">SUM(P34,P36,P42)</f>
        <v>45000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15000</v>
      </c>
      <c r="W33" s="151">
        <f t="shared" si="18"/>
        <v>0</v>
      </c>
      <c r="X33" s="151">
        <f t="shared" si="18"/>
        <v>30000</v>
      </c>
      <c r="Y33" s="152">
        <f t="shared" si="18"/>
        <v>0</v>
      </c>
      <c r="Z33" s="151">
        <f t="shared" si="18"/>
        <v>0</v>
      </c>
      <c r="AA33" s="151">
        <f t="shared" si="18"/>
        <v>0</v>
      </c>
      <c r="AB33" s="153">
        <f t="shared" si="18"/>
        <v>0</v>
      </c>
      <c r="AC33" s="204">
        <f t="shared" si="18"/>
        <v>45000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15000</v>
      </c>
      <c r="AJ33" s="151">
        <f t="shared" si="18"/>
        <v>0</v>
      </c>
      <c r="AK33" s="151">
        <f t="shared" si="18"/>
        <v>30000</v>
      </c>
      <c r="AL33" s="152">
        <f t="shared" si="18"/>
        <v>0</v>
      </c>
      <c r="AM33" s="151">
        <f t="shared" si="18"/>
        <v>0</v>
      </c>
      <c r="AN33" s="151">
        <f t="shared" si="18"/>
        <v>0</v>
      </c>
      <c r="AO33" s="153">
        <f t="shared" si="18"/>
        <v>0</v>
      </c>
    </row>
    <row r="34" spans="1:41" s="68" customFormat="1" ht="25.5">
      <c r="A34" s="220">
        <v>41</v>
      </c>
      <c r="B34" s="71" t="s">
        <v>157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158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60000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10000</v>
      </c>
      <c r="J36" s="151">
        <f t="shared" si="20"/>
        <v>0</v>
      </c>
      <c r="K36" s="151">
        <f>SUM(K37:K41)</f>
        <v>50000</v>
      </c>
      <c r="L36" s="151">
        <f>SUM(L37:L41)</f>
        <v>0</v>
      </c>
      <c r="M36" s="151">
        <f>SUM(M37:M41)</f>
        <v>0</v>
      </c>
      <c r="N36" s="151">
        <f>SUM(N37:N41)</f>
        <v>0</v>
      </c>
      <c r="O36" s="153">
        <f>SUM(O37:O41)</f>
        <v>0</v>
      </c>
      <c r="P36" s="204">
        <f>SUM(Q36:AB36)</f>
        <v>45000</v>
      </c>
      <c r="Q36" s="151"/>
      <c r="R36" s="151"/>
      <c r="S36" s="151"/>
      <c r="T36" s="151"/>
      <c r="U36" s="151"/>
      <c r="V36" s="151">
        <v>15000</v>
      </c>
      <c r="W36" s="151"/>
      <c r="X36" s="151">
        <v>30000</v>
      </c>
      <c r="Y36" s="152"/>
      <c r="Z36" s="151"/>
      <c r="AA36" s="151"/>
      <c r="AB36" s="153"/>
      <c r="AC36" s="204">
        <f>SUM(AD36:AO36)</f>
        <v>45000</v>
      </c>
      <c r="AD36" s="151"/>
      <c r="AE36" s="151"/>
      <c r="AF36" s="151"/>
      <c r="AG36" s="151"/>
      <c r="AH36" s="151"/>
      <c r="AI36" s="151">
        <v>15000</v>
      </c>
      <c r="AJ36" s="151"/>
      <c r="AK36" s="151">
        <v>30000</v>
      </c>
      <c r="AL36" s="152"/>
      <c r="AM36" s="151"/>
      <c r="AN36" s="151"/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/>
      <c r="AO37" s="159"/>
    </row>
    <row r="38" spans="1:41" ht="12.75">
      <c r="A38" s="222">
        <v>422</v>
      </c>
      <c r="B38" s="72" t="s">
        <v>25</v>
      </c>
      <c r="C38" s="155">
        <f>SUM(D38:O38)</f>
        <v>55000</v>
      </c>
      <c r="D38" s="160"/>
      <c r="E38" s="160"/>
      <c r="F38" s="160"/>
      <c r="G38" s="160"/>
      <c r="H38" s="160"/>
      <c r="I38" s="160">
        <v>5000</v>
      </c>
      <c r="J38" s="160"/>
      <c r="K38" s="160">
        <v>50000</v>
      </c>
      <c r="L38" s="160"/>
      <c r="M38" s="160"/>
      <c r="N38" s="160"/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/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5000</v>
      </c>
      <c r="D40" s="160"/>
      <c r="E40" s="160"/>
      <c r="F40" s="160"/>
      <c r="G40" s="160"/>
      <c r="H40" s="160"/>
      <c r="I40" s="160">
        <v>5000</v>
      </c>
      <c r="J40" s="160"/>
      <c r="K40" s="160"/>
      <c r="L40" s="160"/>
      <c r="M40" s="160"/>
      <c r="N40" s="160"/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159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160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161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124</v>
      </c>
      <c r="B50" s="70" t="s">
        <v>41</v>
      </c>
      <c r="C50" s="144">
        <f>SUM(C51)</f>
        <v>15000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15000</v>
      </c>
      <c r="K50" s="148">
        <f aca="true" t="shared" si="26" ref="K50:P50">SUM(K51)</f>
        <v>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15000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15000</v>
      </c>
      <c r="X50" s="148">
        <f aca="true" t="shared" si="28" ref="X50:AJ50">SUM(X51)</f>
        <v>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15000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15000</v>
      </c>
      <c r="AK50" s="148">
        <f>SUM(AK51)</f>
        <v>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15000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15000</v>
      </c>
      <c r="K51" s="151">
        <f aca="true" t="shared" si="30" ref="K51:P51">SUM(K52,K58,K60)</f>
        <v>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15000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15000</v>
      </c>
      <c r="X51" s="151">
        <f aca="true" t="shared" si="32" ref="X51:AJ51">SUM(X52,X58,X60)</f>
        <v>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15000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15000</v>
      </c>
      <c r="AK51" s="151">
        <f>SUM(AK52,AK58,AK60)</f>
        <v>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15000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15000</v>
      </c>
      <c r="K52" s="151">
        <f>SUM(K53:K57)</f>
        <v>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15000</v>
      </c>
      <c r="Q52" s="151"/>
      <c r="R52" s="151"/>
      <c r="S52" s="151"/>
      <c r="T52" s="151"/>
      <c r="U52" s="151"/>
      <c r="V52" s="151"/>
      <c r="W52" s="151">
        <v>15000</v>
      </c>
      <c r="X52" s="151"/>
      <c r="Y52" s="152"/>
      <c r="Z52" s="151"/>
      <c r="AA52" s="151"/>
      <c r="AB52" s="153"/>
      <c r="AC52" s="204">
        <f>SUM(AD52:AO52)</f>
        <v>15000</v>
      </c>
      <c r="AD52" s="151"/>
      <c r="AE52" s="151"/>
      <c r="AF52" s="151"/>
      <c r="AG52" s="151"/>
      <c r="AH52" s="151"/>
      <c r="AI52" s="151"/>
      <c r="AJ52" s="151">
        <v>15000</v>
      </c>
      <c r="AK52" s="151"/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15000</v>
      </c>
      <c r="D57" s="160"/>
      <c r="E57" s="160"/>
      <c r="F57" s="160"/>
      <c r="G57" s="160"/>
      <c r="H57" s="160"/>
      <c r="I57" s="160"/>
      <c r="J57" s="160">
        <v>15000</v>
      </c>
      <c r="K57" s="160"/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122</v>
      </c>
      <c r="B62" s="70" t="s">
        <v>121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133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123</v>
      </c>
      <c r="B68" s="70" t="s">
        <v>42</v>
      </c>
      <c r="C68" s="144">
        <f>SUM(C69)</f>
        <v>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0</v>
      </c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51"/>
      <c r="AB70" s="153"/>
      <c r="AC70" s="204">
        <f>SUM(AD70:AO70)</f>
        <v>0</v>
      </c>
      <c r="AD70" s="151"/>
      <c r="AE70" s="151"/>
      <c r="AF70" s="151"/>
      <c r="AG70" s="151"/>
      <c r="AH70" s="151"/>
      <c r="AI70" s="151"/>
      <c r="AJ70" s="151"/>
      <c r="AK70" s="151"/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0</v>
      </c>
      <c r="Q74" s="151"/>
      <c r="R74" s="151"/>
      <c r="S74" s="151"/>
      <c r="T74" s="151"/>
      <c r="U74" s="151"/>
      <c r="V74" s="151"/>
      <c r="W74" s="151"/>
      <c r="X74" s="151"/>
      <c r="Y74" s="152"/>
      <c r="Z74" s="151"/>
      <c r="AA74" s="151"/>
      <c r="AB74" s="153"/>
      <c r="AC74" s="204">
        <f>SUM(AD74:AO74)</f>
        <v>0</v>
      </c>
      <c r="AD74" s="151"/>
      <c r="AE74" s="151"/>
      <c r="AF74" s="151"/>
      <c r="AG74" s="151"/>
      <c r="AH74" s="151"/>
      <c r="AI74" s="151"/>
      <c r="AJ74" s="151"/>
      <c r="AK74" s="151"/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128</v>
      </c>
      <c r="B78" s="70" t="s">
        <v>129</v>
      </c>
      <c r="C78" s="144">
        <f>SUM(C79,C82)</f>
        <v>160000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160000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150000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150000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150000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150000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0</v>
      </c>
      <c r="Q80" s="168"/>
      <c r="R80" s="168"/>
      <c r="S80" s="168"/>
      <c r="T80" s="168"/>
      <c r="U80" s="168"/>
      <c r="V80" s="168"/>
      <c r="W80" s="168"/>
      <c r="X80" s="168"/>
      <c r="Y80" s="169"/>
      <c r="Z80" s="168"/>
      <c r="AA80" s="168"/>
      <c r="AB80" s="170"/>
      <c r="AC80" s="207">
        <f>SUM(AD80:AO80)</f>
        <v>0</v>
      </c>
      <c r="AD80" s="168"/>
      <c r="AE80" s="168"/>
      <c r="AF80" s="168"/>
      <c r="AG80" s="168"/>
      <c r="AH80" s="168"/>
      <c r="AI80" s="168"/>
      <c r="AJ80" s="168"/>
      <c r="AK80" s="168"/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160000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160000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150000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150000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150000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150000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160000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160000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150000</v>
      </c>
      <c r="Q83" s="151"/>
      <c r="R83" s="151"/>
      <c r="S83" s="151"/>
      <c r="T83" s="151"/>
      <c r="U83" s="151"/>
      <c r="V83" s="151"/>
      <c r="W83" s="151"/>
      <c r="X83" s="151">
        <v>150000</v>
      </c>
      <c r="Y83" s="152"/>
      <c r="Z83" s="151"/>
      <c r="AA83" s="151"/>
      <c r="AB83" s="153"/>
      <c r="AC83" s="204">
        <f>SUM(AD83:AO83)</f>
        <v>150000</v>
      </c>
      <c r="AD83" s="151"/>
      <c r="AE83" s="151"/>
      <c r="AF83" s="151"/>
      <c r="AG83" s="151"/>
      <c r="AH83" s="151"/>
      <c r="AI83" s="151"/>
      <c r="AJ83" s="151"/>
      <c r="AK83" s="151">
        <v>150000</v>
      </c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160000</v>
      </c>
      <c r="D84" s="160"/>
      <c r="E84" s="160"/>
      <c r="F84" s="160"/>
      <c r="G84" s="160"/>
      <c r="H84" s="160"/>
      <c r="I84" s="160"/>
      <c r="J84" s="160"/>
      <c r="K84" s="160">
        <v>160000</v>
      </c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 t="s">
        <v>174</v>
      </c>
      <c r="AL84" s="158"/>
      <c r="AM84" s="157"/>
      <c r="AN84" s="157"/>
      <c r="AO84" s="159"/>
    </row>
    <row r="85" spans="1:41" s="68" customFormat="1" ht="25.5" customHeight="1">
      <c r="A85" s="219" t="s">
        <v>162</v>
      </c>
      <c r="B85" s="70" t="s">
        <v>163</v>
      </c>
      <c r="C85" s="144">
        <f>SUM(C86)</f>
        <v>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0</v>
      </c>
      <c r="K85" s="148">
        <f t="shared" si="63"/>
        <v>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0</v>
      </c>
      <c r="X85" s="148">
        <f t="shared" si="63"/>
        <v>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0</v>
      </c>
      <c r="AK85" s="148">
        <f>SUM(AK86)</f>
        <v>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0</v>
      </c>
      <c r="K86" s="151">
        <f t="shared" si="64"/>
        <v>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0</v>
      </c>
      <c r="X86" s="151">
        <f t="shared" si="64"/>
        <v>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0</v>
      </c>
      <c r="AK86" s="151">
        <f>SUM(AK87,AK91)</f>
        <v>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0</v>
      </c>
      <c r="Q87" s="151"/>
      <c r="R87" s="151"/>
      <c r="S87" s="151"/>
      <c r="T87" s="151"/>
      <c r="U87" s="151"/>
      <c r="V87" s="151"/>
      <c r="W87" s="151"/>
      <c r="X87" s="151"/>
      <c r="Y87" s="152"/>
      <c r="Z87" s="151"/>
      <c r="AA87" s="151"/>
      <c r="AB87" s="153"/>
      <c r="AC87" s="204">
        <f>SUM(AD87:AO87)</f>
        <v>0</v>
      </c>
      <c r="AD87" s="151"/>
      <c r="AE87" s="151"/>
      <c r="AF87" s="151"/>
      <c r="AG87" s="151"/>
      <c r="AH87" s="151"/>
      <c r="AI87" s="151"/>
      <c r="AJ87" s="151"/>
      <c r="AK87" s="151"/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0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0</v>
      </c>
      <c r="K91" s="151">
        <f>SUM(K92:K95)</f>
        <v>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0</v>
      </c>
      <c r="Q91" s="151"/>
      <c r="R91" s="151"/>
      <c r="S91" s="151"/>
      <c r="T91" s="151"/>
      <c r="U91" s="151"/>
      <c r="V91" s="151"/>
      <c r="W91" s="151"/>
      <c r="X91" s="151"/>
      <c r="Y91" s="152"/>
      <c r="Z91" s="151"/>
      <c r="AA91" s="151"/>
      <c r="AB91" s="153"/>
      <c r="AC91" s="204">
        <f>SUM(AD91:AO91)</f>
        <v>0</v>
      </c>
      <c r="AD91" s="151"/>
      <c r="AE91" s="151"/>
      <c r="AF91" s="151"/>
      <c r="AG91" s="151"/>
      <c r="AH91" s="151"/>
      <c r="AI91" s="151"/>
      <c r="AJ91" s="151"/>
      <c r="AK91" s="151"/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164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127</v>
      </c>
      <c r="B105" s="70" t="s">
        <v>111</v>
      </c>
      <c r="C105" s="144">
        <f>SUM(C106)</f>
        <v>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0</v>
      </c>
      <c r="Q107" s="151"/>
      <c r="R107" s="151"/>
      <c r="S107" s="151"/>
      <c r="T107" s="151"/>
      <c r="U107" s="151"/>
      <c r="V107" s="151"/>
      <c r="W107" s="151"/>
      <c r="X107" s="151"/>
      <c r="Y107" s="152"/>
      <c r="Z107" s="151"/>
      <c r="AA107" s="151"/>
      <c r="AB107" s="153"/>
      <c r="AC107" s="204">
        <f>SUM(AD107:AO107)</f>
        <v>0</v>
      </c>
      <c r="AD107" s="151"/>
      <c r="AE107" s="151"/>
      <c r="AF107" s="151"/>
      <c r="AG107" s="151"/>
      <c r="AH107" s="151"/>
      <c r="AI107" s="151"/>
      <c r="AJ107" s="151"/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/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165</v>
      </c>
      <c r="B115" s="70" t="s">
        <v>166</v>
      </c>
      <c r="C115" s="144">
        <f>SUM(C116)</f>
        <v>110797.34</v>
      </c>
      <c r="D115" s="148">
        <f aca="true" t="shared" si="86" ref="D115:J115">SUM(D116)</f>
        <v>0</v>
      </c>
      <c r="E115" s="148">
        <f t="shared" si="86"/>
        <v>0</v>
      </c>
      <c r="F115" s="148">
        <f t="shared" si="86"/>
        <v>0</v>
      </c>
      <c r="G115" s="148">
        <f t="shared" si="86"/>
        <v>33050.85</v>
      </c>
      <c r="H115" s="148">
        <f t="shared" si="86"/>
        <v>77746.48999999999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110797.34</v>
      </c>
      <c r="D116" s="151">
        <f aca="true" t="shared" si="90" ref="D116:J116">SUM(D117,D121)</f>
        <v>0</v>
      </c>
      <c r="E116" s="151">
        <f t="shared" si="90"/>
        <v>0</v>
      </c>
      <c r="F116" s="151">
        <f t="shared" si="90"/>
        <v>0</v>
      </c>
      <c r="G116" s="151">
        <f t="shared" si="90"/>
        <v>33050.85</v>
      </c>
      <c r="H116" s="151">
        <f t="shared" si="90"/>
        <v>77746.48999999999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97097.34</v>
      </c>
      <c r="D117" s="151">
        <f aca="true" t="shared" si="94" ref="D117:J117">SUM(D118:D120)</f>
        <v>0</v>
      </c>
      <c r="E117" s="151">
        <f t="shared" si="94"/>
        <v>0</v>
      </c>
      <c r="F117" s="151">
        <f t="shared" si="94"/>
        <v>0</v>
      </c>
      <c r="G117" s="151">
        <f t="shared" si="94"/>
        <v>28964.14</v>
      </c>
      <c r="H117" s="151">
        <f t="shared" si="94"/>
        <v>68133.2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82315.31</v>
      </c>
      <c r="D118" s="160"/>
      <c r="E118" s="160"/>
      <c r="F118" s="160"/>
      <c r="G118" s="160">
        <v>24554.66</v>
      </c>
      <c r="H118" s="160">
        <v>57760.65</v>
      </c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1200</v>
      </c>
      <c r="D119" s="160"/>
      <c r="E119" s="160"/>
      <c r="F119" s="160"/>
      <c r="G119" s="160">
        <v>357.96</v>
      </c>
      <c r="H119" s="160">
        <v>842.04</v>
      </c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13582.03</v>
      </c>
      <c r="D120" s="160"/>
      <c r="E120" s="160"/>
      <c r="F120" s="160"/>
      <c r="G120" s="160">
        <v>4051.52</v>
      </c>
      <c r="H120" s="160">
        <v>9530.51</v>
      </c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13700</v>
      </c>
      <c r="D121" s="151">
        <f aca="true" t="shared" si="95" ref="D121:J121">SUM(D122:D123)</f>
        <v>0</v>
      </c>
      <c r="E121" s="151">
        <f t="shared" si="95"/>
        <v>0</v>
      </c>
      <c r="F121" s="151">
        <f t="shared" si="95"/>
        <v>0</v>
      </c>
      <c r="G121" s="151">
        <f t="shared" si="95"/>
        <v>4086.71</v>
      </c>
      <c r="H121" s="151">
        <f t="shared" si="95"/>
        <v>9613.29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13700</v>
      </c>
      <c r="D122" s="160"/>
      <c r="E122" s="160"/>
      <c r="F122" s="160"/>
      <c r="G122" s="160">
        <v>4086.71</v>
      </c>
      <c r="H122" s="160">
        <v>9613.29</v>
      </c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167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168</v>
      </c>
      <c r="B138" s="70" t="s">
        <v>134</v>
      </c>
      <c r="C138" s="144">
        <f>SUM(C139)</f>
        <v>5000</v>
      </c>
      <c r="D138" s="148">
        <f aca="true" t="shared" si="107" ref="D138:J138">SUM(D139)</f>
        <v>0</v>
      </c>
      <c r="E138" s="148">
        <f t="shared" si="107"/>
        <v>0</v>
      </c>
      <c r="F138" s="148">
        <f t="shared" si="107"/>
        <v>0</v>
      </c>
      <c r="G138" s="148">
        <f t="shared" si="107"/>
        <v>0</v>
      </c>
      <c r="H138" s="148">
        <f t="shared" si="107"/>
        <v>5000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5000</v>
      </c>
      <c r="Q138" s="148">
        <f aca="true" t="shared" si="109" ref="Q138:W138">SUM(Q139)</f>
        <v>0</v>
      </c>
      <c r="R138" s="148">
        <f t="shared" si="109"/>
        <v>0</v>
      </c>
      <c r="S138" s="148">
        <f t="shared" si="109"/>
        <v>0</v>
      </c>
      <c r="T138" s="148">
        <f t="shared" si="109"/>
        <v>0</v>
      </c>
      <c r="U138" s="148">
        <f t="shared" si="109"/>
        <v>5000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5000</v>
      </c>
      <c r="AD138" s="148">
        <f t="shared" si="110"/>
        <v>0</v>
      </c>
      <c r="AE138" s="148">
        <f t="shared" si="110"/>
        <v>0</v>
      </c>
      <c r="AF138" s="148">
        <f t="shared" si="110"/>
        <v>0</v>
      </c>
      <c r="AG138" s="148">
        <f t="shared" si="110"/>
        <v>0</v>
      </c>
      <c r="AH138" s="148">
        <f t="shared" si="110"/>
        <v>5000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5000</v>
      </c>
      <c r="D139" s="151">
        <f aca="true" t="shared" si="111" ref="D139:AO139">SUM(D140,D143)</f>
        <v>0</v>
      </c>
      <c r="E139" s="151">
        <f t="shared" si="111"/>
        <v>0</v>
      </c>
      <c r="F139" s="151">
        <f t="shared" si="111"/>
        <v>0</v>
      </c>
      <c r="G139" s="151">
        <f t="shared" si="111"/>
        <v>0</v>
      </c>
      <c r="H139" s="151">
        <f t="shared" si="111"/>
        <v>5000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5000</v>
      </c>
      <c r="Q139" s="151">
        <f t="shared" si="111"/>
        <v>0</v>
      </c>
      <c r="R139" s="151">
        <f t="shared" si="111"/>
        <v>0</v>
      </c>
      <c r="S139" s="151">
        <f t="shared" si="111"/>
        <v>0</v>
      </c>
      <c r="T139" s="151">
        <f t="shared" si="111"/>
        <v>0</v>
      </c>
      <c r="U139" s="151">
        <f t="shared" si="111"/>
        <v>5000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5000</v>
      </c>
      <c r="AD139" s="151">
        <f t="shared" si="111"/>
        <v>0</v>
      </c>
      <c r="AE139" s="151">
        <f t="shared" si="111"/>
        <v>0</v>
      </c>
      <c r="AF139" s="151">
        <f t="shared" si="111"/>
        <v>0</v>
      </c>
      <c r="AG139" s="151">
        <f t="shared" si="111"/>
        <v>0</v>
      </c>
      <c r="AH139" s="151">
        <f t="shared" si="111"/>
        <v>5000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5000</v>
      </c>
      <c r="D140" s="151">
        <f t="shared" si="112"/>
        <v>0</v>
      </c>
      <c r="E140" s="151">
        <f t="shared" si="112"/>
        <v>0</v>
      </c>
      <c r="F140" s="151">
        <f t="shared" si="112"/>
        <v>0</v>
      </c>
      <c r="G140" s="151">
        <f t="shared" si="112"/>
        <v>0</v>
      </c>
      <c r="H140" s="151">
        <f t="shared" si="112"/>
        <v>5000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5000</v>
      </c>
      <c r="Q140" s="151"/>
      <c r="R140" s="151"/>
      <c r="S140" s="151"/>
      <c r="T140" s="151"/>
      <c r="U140" s="151">
        <v>5000</v>
      </c>
      <c r="V140" s="151"/>
      <c r="W140" s="151"/>
      <c r="X140" s="151"/>
      <c r="Y140" s="152"/>
      <c r="Z140" s="151"/>
      <c r="AA140" s="151"/>
      <c r="AB140" s="153"/>
      <c r="AC140" s="204">
        <f>SUM(AD140:AO140)</f>
        <v>5000</v>
      </c>
      <c r="AD140" s="151"/>
      <c r="AE140" s="151"/>
      <c r="AF140" s="151"/>
      <c r="AG140" s="151"/>
      <c r="AH140" s="151">
        <v>5000</v>
      </c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4300</v>
      </c>
      <c r="D141" s="160"/>
      <c r="E141" s="160"/>
      <c r="F141" s="160"/>
      <c r="G141" s="160"/>
      <c r="H141" s="160">
        <v>4300</v>
      </c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700</v>
      </c>
      <c r="D142" s="160"/>
      <c r="E142" s="160"/>
      <c r="F142" s="160"/>
      <c r="G142" s="160"/>
      <c r="H142" s="160">
        <v>700</v>
      </c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169</v>
      </c>
      <c r="B145" s="70" t="s">
        <v>170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171</v>
      </c>
      <c r="B149" s="70" t="s">
        <v>172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135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135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C3:O3"/>
    <mergeCell ref="D4:H4"/>
    <mergeCell ref="A1:B3"/>
    <mergeCell ref="AI4:AI5"/>
    <mergeCell ref="P1:AB2"/>
    <mergeCell ref="C1:O2"/>
    <mergeCell ref="P3:AB3"/>
    <mergeCell ref="P4:P5"/>
    <mergeCell ref="C4:C5"/>
    <mergeCell ref="Q4:U4"/>
    <mergeCell ref="V4:V5"/>
    <mergeCell ref="AD4:AH4"/>
    <mergeCell ref="AC4:AC5"/>
    <mergeCell ref="AB4:AB5"/>
    <mergeCell ref="A6:B6"/>
    <mergeCell ref="I4:I5"/>
    <mergeCell ref="Z4:Z5"/>
    <mergeCell ref="AA4:AA5"/>
    <mergeCell ref="K4:K5"/>
    <mergeCell ref="X4:X5"/>
    <mergeCell ref="M4:M5"/>
    <mergeCell ref="L4:L5"/>
    <mergeCell ref="J4:J5"/>
    <mergeCell ref="W4:W5"/>
    <mergeCell ref="O4:O5"/>
    <mergeCell ref="AJ4:AJ5"/>
    <mergeCell ref="AC1:AO2"/>
    <mergeCell ref="N4:N5"/>
    <mergeCell ref="AC3:AO3"/>
    <mergeCell ref="AN4:AN5"/>
    <mergeCell ref="AO4:AO5"/>
    <mergeCell ref="Y4:Y5"/>
    <mergeCell ref="AL4:AL5"/>
    <mergeCell ref="AM4:AM5"/>
    <mergeCell ref="AK4:AK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139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116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117</v>
      </c>
      <c r="D27" s="126">
        <v>639</v>
      </c>
    </row>
    <row r="28" spans="2:4" s="79" customFormat="1" ht="14.25">
      <c r="B28" s="121" t="s">
        <v>138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PC9</cp:lastModifiedBy>
  <cp:lastPrinted>2020-12-21T10:37:27Z</cp:lastPrinted>
  <dcterms:created xsi:type="dcterms:W3CDTF">2013-09-11T11:00:21Z</dcterms:created>
  <dcterms:modified xsi:type="dcterms:W3CDTF">2020-12-21T10:37:40Z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